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632" activeTab="1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8" sheetId="8" r:id="rId8"/>
    <sheet name="Прил9" sheetId="9" r:id="rId9"/>
    <sheet name="Прил10" sheetId="10" r:id="rId10"/>
    <sheet name="Прил11" sheetId="11" r:id="rId11"/>
  </sheets>
  <externalReferences>
    <externalReference r:id="rId14"/>
    <externalReference r:id="rId15"/>
  </externalReferences>
  <definedNames>
    <definedName name="_Date_" localSheetId="1">'[1]Таблица1'!#REF!</definedName>
    <definedName name="_Date_" localSheetId="2">'[1]Таблица1'!#REF!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 localSheetId="9">'[1]Таблица1'!#REF!</definedName>
    <definedName name="_Date_" localSheetId="10">'[1]Таблица1'!#REF!</definedName>
    <definedName name="_Date_" localSheetId="8">'[1]Таблица1'!#REF!</definedName>
    <definedName name="_Date_">'[1]Таблица1'!#REF!</definedName>
    <definedName name="_PBuh_" localSheetId="1">'[2]Прилож.1'!#REF!</definedName>
    <definedName name="_PBuh_" localSheetId="3">#REF!</definedName>
    <definedName name="_PBuh_" localSheetId="4">#REF!</definedName>
    <definedName name="_PBuh_" localSheetId="5">#REF!</definedName>
    <definedName name="_PBuh_" localSheetId="9">#REF!</definedName>
    <definedName name="_PBuh_" localSheetId="10">#REF!</definedName>
    <definedName name="_PBuh_" localSheetId="8">#REF!</definedName>
    <definedName name="_PBuh_">#REF!</definedName>
    <definedName name="_PBuhN_" localSheetId="1">'[2]Прилож.1'!#REF!</definedName>
    <definedName name="_PBuhN_" localSheetId="3">#REF!</definedName>
    <definedName name="_PBuhN_" localSheetId="4">#REF!</definedName>
    <definedName name="_PBuhN_" localSheetId="5">#REF!</definedName>
    <definedName name="_PBuhN_" localSheetId="9">#REF!</definedName>
    <definedName name="_PBuhN_" localSheetId="10">#REF!</definedName>
    <definedName name="_PBuhN_" localSheetId="8">#REF!</definedName>
    <definedName name="_PBuhN_">#REF!</definedName>
    <definedName name="_PRuk_" localSheetId="1">'[2]Прилож.1'!#REF!</definedName>
    <definedName name="_PRuk_" localSheetId="3">#REF!</definedName>
    <definedName name="_PRuk_" localSheetId="4">#REF!</definedName>
    <definedName name="_PRuk_" localSheetId="5">#REF!</definedName>
    <definedName name="_PRuk_" localSheetId="9">#REF!</definedName>
    <definedName name="_PRuk_" localSheetId="10">#REF!</definedName>
    <definedName name="_PRuk_" localSheetId="8">#REF!</definedName>
    <definedName name="_PRuk_">#REF!</definedName>
    <definedName name="_PRukN_" localSheetId="1">'[2]Прилож.1'!#REF!</definedName>
    <definedName name="_PRukN_" localSheetId="3">#REF!</definedName>
    <definedName name="_PRukN_" localSheetId="4">#REF!</definedName>
    <definedName name="_PRukN_" localSheetId="5">#REF!</definedName>
    <definedName name="_PRukN_" localSheetId="9">#REF!</definedName>
    <definedName name="_PRukN_" localSheetId="10">#REF!</definedName>
    <definedName name="_PRukN_" localSheetId="8">#REF!</definedName>
    <definedName name="_PRukN_">#REF!</definedName>
    <definedName name="_xlnm._FilterDatabase" localSheetId="3" hidden="1">'Прил.4'!$B$9:$G$587</definedName>
    <definedName name="_xlnm._FilterDatabase" localSheetId="4" hidden="1">'Прил.5'!$B$9:$G$593</definedName>
    <definedName name="_xlnm._FilterDatabase" localSheetId="5" hidden="1">'Прил.6'!$B$9:$I$628</definedName>
    <definedName name="_xlnm.Print_Area" localSheetId="3">'Прил.4'!$B$2:$H$545</definedName>
    <definedName name="_xlnm.Print_Area" localSheetId="4">'Прил.5'!$B$2:$H$553</definedName>
    <definedName name="_xlnm.Print_Area" localSheetId="5">'Прил.6'!$B$2:$Q$628</definedName>
    <definedName name="_xlnm.Print_Area" localSheetId="6">'Прил.7'!$B$2:$K$312</definedName>
    <definedName name="ррр" localSheetId="3">#REF!</definedName>
    <definedName name="ррр" localSheetId="4">#REF!</definedName>
    <definedName name="ррр" localSheetId="5">#REF!</definedName>
    <definedName name="ррр" localSheetId="9">#REF!</definedName>
    <definedName name="ррр" localSheetId="10">#REF!</definedName>
    <definedName name="ррр" localSheetId="8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<sst xmlns="http://schemas.openxmlformats.org/spreadsheetml/2006/main" count="8574" uniqueCount="664">
  <si>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</si>
  <si>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</si>
  <si>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</si>
  <si>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</si>
  <si>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</si>
  <si>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</si>
  <si>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</si>
  <si>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Процентные платежи по муниципальному долгу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</si>
  <si>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</si>
  <si>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Поддержка мер по обеспечению сбалансированности бюджетов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</si>
  <si>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</si>
  <si>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</si>
  <si>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</si>
  <si>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</si>
  <si>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</si>
  <si>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</si>
  <si>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</si>
  <si>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</si>
  <si>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</si>
  <si>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Субсидия на софинансирование мероприятий по развитию архивного дела</t>
  </si>
  <si>
    <t>Субвенции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инвентареми оборудованием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</si>
  <si>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</si>
  <si>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</si>
  <si>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</si>
  <si>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</si>
  <si>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</si>
  <si>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>Распределение бюджетных ассигнований по разделам и подразделам классификации расходов районного бюджета на 2014 год</t>
  </si>
  <si>
    <t>районного бюджета на 2014 год</t>
  </si>
  <si>
    <t>Вед</t>
  </si>
  <si>
    <t>Ведомственная структура расходов районного бюджета на 2014 год</t>
  </si>
  <si>
    <t>812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</si>
  <si>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</si>
  <si>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</si>
  <si>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</si>
  <si>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</si>
  <si>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</si>
  <si>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</si>
  <si>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</si>
  <si>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</si>
  <si>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</si>
  <si>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</si>
  <si>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</si>
  <si>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</si>
  <si>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1300</t>
  </si>
  <si>
    <t>БФ05147</t>
  </si>
  <si>
    <t>Предоставление иных межбюджетных трансфертов на выплату денежного поощрения муниципальным учреждениям культуры, находящимся на теериториях сельских поселенийи их работникам в рамках непрограммной части районного бюджета</t>
  </si>
  <si>
    <t>Обеспечение мероприятий по капитальному ремонту многоквартирных домов за счет средств государственной корпорации - Фонд содействия реформированию  жилищно-коммунального хозяйства в рамках непрограммной части районного бюджета</t>
  </si>
  <si>
    <t>БФ09501</t>
  </si>
  <si>
    <t xml:space="preserve">Средства государственной корпорации - Фонд содействия реформированию  жилищно-коммунального хозяйства </t>
  </si>
  <si>
    <t>5</t>
  </si>
  <si>
    <t>За счет средств государственной корпорации - Фонд содействия реформированию  жилищно-коммунального хозяйства , тыс.руб.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</si>
  <si>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</si>
  <si>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</si>
  <si>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</si>
  <si>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 xml:space="preserve">Источники финансирования дефицита </t>
  </si>
  <si>
    <t>Источники финансирования дефицита бюджета</t>
  </si>
  <si>
    <t>01 0300 00 00 0000 000</t>
  </si>
  <si>
    <t>Погашение бюджетных кредитов полученных от других бюджетов бюджетной системы Российской Федерации в валюте Российской Федерации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</si>
  <si>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</si>
  <si>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</si>
  <si>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</si>
  <si>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</si>
  <si>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</si>
  <si>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</si>
  <si>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</si>
  <si>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</si>
  <si>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</si>
  <si>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</si>
  <si>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</si>
  <si>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</si>
  <si>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</si>
  <si>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</si>
  <si>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</si>
  <si>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 xml:space="preserve"> Прочие субсидии бюджетам муниципальных районов</t>
  </si>
  <si>
    <t>Приложение 3</t>
  </si>
  <si>
    <t>Приложение 8</t>
  </si>
  <si>
    <t>1 11 01050 05 0000 120</t>
  </si>
  <si>
    <t>1 16 25010 01 0000 140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</si>
  <si>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</si>
  <si>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</si>
  <si>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</si>
  <si>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</si>
  <si>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</si>
  <si>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</si>
  <si>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</si>
  <si>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</si>
  <si>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</si>
  <si>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</si>
  <si>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</si>
  <si>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</si>
  <si>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</si>
  <si>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</si>
  <si>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</si>
  <si>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</si>
  <si>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</si>
  <si>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</si>
  <si>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</si>
  <si>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указанных земельных участков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</si>
  <si>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</si>
  <si>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</si>
  <si>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</si>
  <si>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</si>
  <si>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</si>
  <si>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</si>
  <si>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</si>
  <si>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</si>
  <si>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</si>
  <si>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</si>
  <si>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Доходы районного бюджета в 2014 году</t>
  </si>
  <si>
    <t>2 02 01003 05 0000 151</t>
  </si>
  <si>
    <t xml:space="preserve">Реализация мероприятий муниципальной программы Глазуновского района "Оздоровление и отдых детей и подростков в Глазуновском районе на 2012-2016 годы" </t>
  </si>
  <si>
    <t>Л517019</t>
  </si>
  <si>
    <t>Л515020</t>
  </si>
  <si>
    <t>Управление образования администрации Глазуновского района</t>
  </si>
  <si>
    <t>БФ05146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</si>
  <si>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непрограммной части районного бюджета</t>
  </si>
  <si>
    <t>БФ05134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</si>
  <si>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</si>
  <si>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БФ07823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</si>
  <si>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счет средств районного бюджета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</si>
  <si>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</si>
  <si>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</si>
  <si>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</si>
  <si>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</si>
  <si>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</si>
  <si>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</si>
  <si>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</si>
  <si>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</si>
  <si>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</si>
  <si>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</si>
  <si>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Коды доходов районного бюджета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</si>
  <si>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</si>
  <si>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</si>
  <si>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</si>
  <si>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</si>
  <si>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</si>
  <si>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</si>
  <si>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</si>
  <si>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</si>
  <si>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</si>
  <si>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</si>
  <si>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</si>
  <si>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</si>
  <si>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</si>
  <si>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</si>
  <si>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</si>
  <si>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</si>
  <si>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0409</t>
  </si>
  <si>
    <t>Дорожное хозяйство (дорожные фонды)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</si>
  <si>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</si>
  <si>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</si>
  <si>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</si>
  <si>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</si>
  <si>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</si>
  <si>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</si>
  <si>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</si>
  <si>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</si>
  <si>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</si>
  <si>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</si>
  <si>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</si>
  <si>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</si>
  <si>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</si>
  <si>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 xml:space="preserve"> 2 02 02008 05 0000 151</t>
  </si>
  <si>
    <t xml:space="preserve">Субсидии бюджетам муниципальных районов на обеспечение жильем молодых семей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</si>
  <si>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</si>
  <si>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</si>
  <si>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</si>
  <si>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</si>
  <si>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</si>
  <si>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</si>
  <si>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</si>
  <si>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</si>
  <si>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</si>
  <si>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</si>
  <si>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</si>
  <si>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>1 08 03010 01 1000 110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</si>
  <si>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</si>
  <si>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</si>
  <si>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1 11 05013 10 0000 120</t>
  </si>
  <si>
    <t>1 14 02053 05 0000 410</t>
  </si>
  <si>
    <t>1 14 06013 10 0000 430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</si>
  <si>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</si>
  <si>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>01 0301 00 00 0000 700</t>
  </si>
  <si>
    <t>01 0301 00 05 0000 710</t>
  </si>
  <si>
    <t>01 0301 00 00 0000 800</t>
  </si>
  <si>
    <t>01 0301 00 05 0000 810</t>
  </si>
  <si>
    <t>Погашение бюджетами муниципальных 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</si>
  <si>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</si>
  <si>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Инженерно-геодезические изыскания для газораспределительных сетей</t>
  </si>
  <si>
    <t>БФ07825</t>
  </si>
  <si>
    <t>Дотации бюджетам муниципальных районов на выравнивание  бюджетной обеспеченности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</si>
  <si>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</si>
  <si>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</si>
  <si>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</si>
  <si>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</si>
  <si>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</si>
  <si>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</si>
  <si>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</si>
  <si>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</si>
  <si>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</si>
  <si>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</si>
  <si>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</si>
  <si>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</si>
  <si>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</si>
  <si>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</si>
  <si>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</si>
  <si>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</si>
  <si>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</si>
  <si>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</si>
  <si>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</si>
  <si>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</si>
  <si>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</si>
  <si>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</si>
  <si>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</si>
  <si>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1 05 02010 02 0000 110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</si>
  <si>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</si>
  <si>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</si>
  <si>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</si>
  <si>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</si>
  <si>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</si>
  <si>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</si>
  <si>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</si>
  <si>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</si>
  <si>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</si>
  <si>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1 03 02260 01 0000 100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</si>
  <si>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</si>
  <si>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</si>
  <si>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</si>
  <si>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</si>
  <si>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</si>
  <si>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</si>
  <si>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</si>
  <si>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</si>
  <si>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</si>
  <si>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</si>
  <si>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</si>
  <si>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</si>
  <si>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</si>
  <si>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</si>
  <si>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</si>
  <si>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</si>
  <si>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</si>
  <si>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</si>
  <si>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</si>
  <si>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</si>
  <si>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</si>
  <si>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</si>
  <si>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БФ07822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</si>
  <si>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</si>
  <si>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710</t>
  </si>
  <si>
    <t>Обслуживание муниципального долга Глазуновского района</t>
  </si>
  <si>
    <t>511</t>
  </si>
  <si>
    <t>Дотации на выравнивание бюджетной обеспеченности муниципальных образований</t>
  </si>
  <si>
    <t>512</t>
  </si>
  <si>
    <t>Дотации бюджетам муниципальных образований на поддержку мер по обеспечению сбалансированности бюджетов</t>
  </si>
  <si>
    <t>2 02 03078 05 0000 151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</si>
  <si>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</si>
  <si>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</si>
  <si>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</si>
  <si>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</si>
  <si>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</si>
  <si>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</si>
  <si>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</si>
  <si>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</si>
  <si>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</si>
  <si>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1 11 07015 05 0000 120</t>
  </si>
  <si>
    <t>1 12 01000 01 0000 120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</si>
  <si>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</si>
  <si>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</si>
  <si>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Поправки июнь</t>
  </si>
  <si>
    <t>Краснослободское поселение</t>
  </si>
  <si>
    <t>Отрадинское поселение</t>
  </si>
  <si>
    <t>Сеньковское поселение</t>
  </si>
  <si>
    <t>Тагинское поселение</t>
  </si>
  <si>
    <t>Плата за негативное воздействие на окружающую среду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</si>
  <si>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</si>
  <si>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1 15 02050 05 0000 140</t>
  </si>
  <si>
    <t>1 16 03010 01 0000 140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</si>
  <si>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</si>
  <si>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</si>
  <si>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</si>
  <si>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</si>
  <si>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</si>
  <si>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</si>
  <si>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</si>
  <si>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</si>
  <si>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Мероприятия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</si>
  <si>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областного бюджета</t>
  </si>
  <si>
    <t>Софинансирование мероприятий подпрограммы "Обеспечение жильем молодых семей" федеральной целевой программы "Жилище" на 2011-2015 годы в рамках муниципальной программы Глазуновского района "Обеспечение жильем молодых семей на 2014-2016 годы" за счет средств районного бюджета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</si>
  <si>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</si>
  <si>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</si>
  <si>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</si>
  <si>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</si>
  <si>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</si>
  <si>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</si>
  <si>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</si>
  <si>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</si>
  <si>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</si>
  <si>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</si>
  <si>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</si>
  <si>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</si>
  <si>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</si>
  <si>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</si>
  <si>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</si>
  <si>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</si>
  <si>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 xml:space="preserve"> 2 02 02089 05 0002 151</t>
  </si>
  <si>
    <t>2 02 03119 05 0000 151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</si>
  <si>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</si>
  <si>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</si>
  <si>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</si>
  <si>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</si>
  <si>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</si>
  <si>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</si>
  <si>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</si>
  <si>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</si>
  <si>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</si>
  <si>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</si>
  <si>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</si>
  <si>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</si>
  <si>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</si>
  <si>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</si>
  <si>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</si>
  <si>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</si>
  <si>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</si>
  <si>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</si>
  <si>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</si>
  <si>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</si>
  <si>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</si>
  <si>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</si>
  <si>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</si>
  <si>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</si>
  <si>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</si>
  <si>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</si>
  <si>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</si>
  <si>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</si>
  <si>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</si>
  <si>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</si>
  <si>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</si>
  <si>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</si>
  <si>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 xml:space="preserve">Бюджетные кредиты от других бюджетов бюджетной системы Российской Федерации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</si>
  <si>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</si>
  <si>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</si>
  <si>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</si>
  <si>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</si>
  <si>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1402</t>
  </si>
  <si>
    <t>Иные дотации</t>
  </si>
  <si>
    <t>Богородское поселение</t>
  </si>
  <si>
    <t>Медведевское поселение</t>
  </si>
  <si>
    <t>Очкинское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</si>
  <si>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</si>
  <si>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</si>
  <si>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</si>
  <si>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</si>
  <si>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</si>
  <si>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</si>
  <si>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</si>
  <si>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</si>
  <si>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</si>
  <si>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</si>
  <si>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</si>
  <si>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</si>
  <si>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Л900000</t>
  </si>
  <si>
    <t>Муниципальная программа "Развитие муниципальной службы в Глазуновском районе на 2014-2016 годы"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</si>
  <si>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</si>
  <si>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</si>
  <si>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Создание в общеобразовательных организациях, расположенных в сельской местности, условий для занятий физической культурой и спортом в рамках непрограммной части районного бюджета за субсидий, предоставляемых из областного бюджета</t>
  </si>
  <si>
    <t>Софинансирование мероприятий модернизации региональных систем дошкольного образования в рамках непрограммной части районного бюджета</t>
  </si>
  <si>
    <t>Обеспечение выпускников муниципальных образовательных учреждений из числа детей-сироти детей, оставшихся без попечения родителей, единовременным денежным пособием, одеждой, обувью, мягким инвентареми оборудованием в рамках непрограммной части районного бюджета</t>
  </si>
  <si>
    <t>Софинансирование мероприятий муниципальной программы Глазуновского района "Оздоровление и отдых детей и подростков в Глазуновском районе на 2012-2016 годы"</t>
  </si>
  <si>
    <t>Л117101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</si>
  <si>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 за счет субсидий из областного бюджета</t>
  </si>
  <si>
    <t>приобретение материалов и обустройство колодца депутат (Жидова М.В.)</t>
  </si>
  <si>
    <t>приобретение мебели для зрительного зала в Доме культуры  МБУК «КДЦ Глазуновского района» (депутат Борзенков С.П.)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</si>
  <si>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</si>
  <si>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</si>
  <si>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</si>
  <si>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</si>
  <si>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</si>
  <si>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</si>
  <si>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</si>
  <si>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</si>
  <si>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</si>
  <si>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</si>
  <si>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</si>
  <si>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</si>
  <si>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</si>
  <si>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</si>
  <si>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</si>
  <si>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</si>
  <si>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</si>
  <si>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</si>
  <si>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</si>
  <si>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</si>
  <si>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</si>
  <si>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</si>
  <si>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</si>
  <si>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</si>
  <si>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</si>
  <si>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</si>
  <si>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</si>
  <si>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</si>
  <si>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</si>
  <si>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</si>
  <si>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</si>
  <si>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</si>
  <si>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</si>
  <si>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</si>
  <si>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2014 год</t>
  </si>
  <si>
    <t>РПр</t>
  </si>
  <si>
    <t>Сумма, тыс.руб.</t>
  </si>
  <si>
    <t>Итого</t>
  </si>
  <si>
    <t>Реализация мероприятий муниципальной программы Глазуновского района "Оздоровление и отдых детей и подростков в Глазуновском районе на 2012-2016 годы"</t>
  </si>
  <si>
    <t>Муниципальная программа Глазуновского района "Оздоровление и отдых детей и подростков в Глазуновском районе на 2012-2016 годы"</t>
  </si>
  <si>
    <t>Районные средства</t>
  </si>
  <si>
    <t>Непрограммная часть районного бюджета</t>
  </si>
  <si>
    <t>БФ00000</t>
  </si>
  <si>
    <t>БФ07711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</si>
  <si>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</si>
  <si>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</si>
  <si>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</si>
  <si>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</si>
  <si>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</si>
  <si>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</si>
  <si>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</si>
  <si>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</si>
  <si>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</si>
  <si>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</si>
  <si>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</si>
  <si>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</si>
  <si>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</si>
  <si>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</si>
  <si>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</si>
  <si>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</si>
  <si>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</si>
  <si>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</si>
  <si>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</si>
  <si>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</si>
  <si>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</si>
  <si>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</si>
  <si>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</si>
  <si>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</si>
  <si>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</si>
  <si>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Муниципальная программа Глазуновского района "Развитие архивного дела в Глазуновском районе на 2013-2016 годы"</t>
  </si>
  <si>
    <t>Л100000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</si>
  <si>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</si>
  <si>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</si>
  <si>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Поправки</t>
  </si>
  <si>
    <t xml:space="preserve">из них: Закон Орловской области от 26.01.2007 г. №655- ОЗ "О наказах избирателей депутатам Орловской области Совета народных депутатов" </t>
  </si>
  <si>
    <t>в т.ч. приобретение музыкальной аппаратуры для МБУК "Культурно-досуговый центр Глазуновского района"  (депутат Борзенков С.П.)</t>
  </si>
  <si>
    <t>приобретение мебели для МБОУ "Глазуновская средняя общеобразовательная школа" (депутат Борзенков С.П.)</t>
  </si>
  <si>
    <t>приобретение мебели для МБОУ "Глазуновская средняя общеобразовательная школа" (депутат Быков В.И.)</t>
  </si>
  <si>
    <t>приобретение и установка оконных блоков в МБОУ "Глазуновская средняя общеобразовательная школа" (депутат Жидова М.В.)</t>
  </si>
  <si>
    <t>2 02 02216 05 0000 151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</si>
  <si>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</si>
  <si>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</si>
  <si>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ЦД17055</t>
  </si>
  <si>
    <t>текущий ремонт водопроводной системы пгт.Глазуновка (депутат Семкин А.Н.)</t>
  </si>
  <si>
    <t>приобретение и установка оконных блоков в МБОУ "Глазуновская средняя общеобразовательная школа" (депутат Лисютченко Н.Н.)</t>
  </si>
  <si>
    <t>2 07 00000 00 0000 180</t>
  </si>
  <si>
    <t>Прочие безвозмездные поступления</t>
  </si>
  <si>
    <t>БФ07265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</si>
  <si>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</si>
  <si>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0502</t>
  </si>
  <si>
    <t>Коммунальное хозяйство</t>
  </si>
  <si>
    <t>540</t>
  </si>
  <si>
    <t>ЦД00000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</si>
  <si>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</si>
  <si>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ЦД18534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</si>
  <si>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</si>
  <si>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2012 - 2016 г.г.»</t>
  </si>
  <si>
    <t>Приложение 5</t>
  </si>
  <si>
    <t xml:space="preserve">"О внесении изменений в Решение Глазуновского районного Совета народных депутатов </t>
  </si>
  <si>
    <t>Приложение 1</t>
  </si>
  <si>
    <t xml:space="preserve">   "О районном бюджете на 2014 год и на плановый период 2015 и 2016 годов"</t>
  </si>
  <si>
    <t>Приложение 2</t>
  </si>
  <si>
    <t>Приложение 4</t>
  </si>
  <si>
    <t>Приложение 6</t>
  </si>
  <si>
    <t>Приложение 7</t>
  </si>
  <si>
    <t>322</t>
  </si>
  <si>
    <t>Субсидии гражданам на приобретение жилья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</si>
  <si>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</si>
  <si>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</si>
  <si>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</si>
  <si>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</si>
  <si>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</si>
  <si>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</si>
  <si>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</si>
  <si>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</si>
  <si>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</si>
  <si>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</si>
  <si>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</si>
  <si>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</si>
  <si>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</si>
  <si>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</si>
  <si>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</si>
  <si>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</si>
  <si>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</si>
  <si>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</si>
  <si>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</si>
  <si>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</si>
  <si>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</si>
  <si>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</si>
  <si>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</si>
  <si>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</si>
  <si>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</si>
  <si>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</si>
  <si>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</si>
  <si>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</si>
  <si>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</si>
  <si>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</si>
  <si>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</si>
  <si>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</si>
  <si>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</si>
  <si>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</si>
  <si>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</si>
  <si>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</si>
  <si>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</si>
  <si>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</si>
  <si>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</si>
  <si>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</si>
  <si>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</si>
  <si>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</si>
  <si>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</si>
  <si>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</si>
  <si>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</si>
  <si>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</si>
  <si>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</si>
  <si>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</si>
  <si>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</si>
  <si>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</si>
  <si>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</si>
  <si>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</si>
  <si>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</si>
  <si>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</si>
  <si>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</si>
  <si>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</si>
  <si>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</si>
  <si>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</si>
  <si>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</si>
  <si>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</si>
  <si>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</si>
  <si>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</si>
  <si>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</si>
  <si>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</si>
  <si>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</si>
  <si>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</si>
  <si>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</si>
  <si>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</si>
  <si>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</si>
  <si>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</si>
  <si>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>Приложение 9</t>
  </si>
  <si>
    <t>к Решению Глазуновского районного Совета народных депутатов "О внесении</t>
  </si>
  <si>
    <t xml:space="preserve"> изменений в Решение Глазуновского районного Совета народных депутатов </t>
  </si>
  <si>
    <t xml:space="preserve">передаваемых бюджетам поселений, в рамках Закона Орловской области </t>
  </si>
  <si>
    <t xml:space="preserve">от 26.01.2007 г. №655- ОЗ "О наказах избирателей депутатам Орловской </t>
  </si>
  <si>
    <t>области Совета народных депутатов"  на 2014 год</t>
  </si>
  <si>
    <t>п. Глазуновка</t>
  </si>
  <si>
    <t xml:space="preserve">Распределение  иных межбюджетных трансфертов, </t>
  </si>
  <si>
    <t>передаваемых бюджетам поселений, на осуществление дорожной</t>
  </si>
  <si>
    <t>проездов к дворовым территориям многоквартирных домов населенных пунктов</t>
  </si>
  <si>
    <t xml:space="preserve"> капитального ремонта и ремонта дворовых территорий многоквартирных домов, </t>
  </si>
  <si>
    <t xml:space="preserve"> деятельности в отношении автомобильных дорог общего пользования, а также</t>
  </si>
  <si>
    <t xml:space="preserve"> передаваемых бюджетам поселений на государственную поддержку </t>
  </si>
  <si>
    <t xml:space="preserve">муниципальных учреждений культуры, находящихся на территориях </t>
  </si>
  <si>
    <t>сельских поселений</t>
  </si>
  <si>
    <t>Приложение 11</t>
  </si>
  <si>
    <t>Приложение 10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</si>
  <si>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</si>
  <si>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</si>
  <si>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</si>
  <si>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</si>
  <si>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</si>
  <si>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</si>
  <si>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</si>
  <si>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</si>
  <si>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</si>
  <si>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</si>
  <si>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</si>
  <si>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</si>
  <si>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ЛЛ00000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</si>
  <si>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</si>
  <si>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</si>
  <si>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</si>
  <si>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</si>
  <si>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</si>
  <si>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</si>
  <si>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</si>
  <si>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</si>
  <si>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</si>
  <si>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</si>
  <si>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</si>
  <si>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</si>
  <si>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</si>
  <si>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</si>
  <si>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</si>
  <si>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</si>
  <si>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</si>
  <si>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</si>
  <si>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</si>
  <si>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</si>
  <si>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</si>
  <si>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</si>
  <si>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</si>
  <si>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</si>
  <si>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</si>
  <si>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</si>
  <si>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</si>
  <si>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</si>
  <si>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</si>
  <si>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</si>
  <si>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</si>
  <si>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</si>
  <si>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</si>
  <si>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Обслуживание государственного (муниципального) долга</t>
  </si>
  <si>
    <t>700</t>
  </si>
  <si>
    <t>БФ07156</t>
  </si>
  <si>
    <t>БФ07821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</si>
  <si>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</si>
  <si>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</si>
  <si>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</si>
  <si>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</si>
  <si>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Распределение районного фонда сбалансированности бюджетов поселений на 2014 год</t>
  </si>
  <si>
    <t>2 19 00000 00 0000 000</t>
  </si>
  <si>
    <t>Всего доходы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</si>
  <si>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</si>
  <si>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</si>
  <si>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</si>
  <si>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</si>
  <si>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2014 год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</si>
  <si>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</si>
  <si>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</si>
  <si>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</si>
  <si>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</si>
  <si>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</si>
  <si>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</si>
  <si>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</si>
  <si>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</si>
  <si>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</si>
  <si>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</si>
  <si>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</si>
  <si>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</si>
  <si>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БФ05059</t>
  </si>
  <si>
    <t>Модернизация региональных систем дошкольного образования в рамках непрограммной части районного бюджета</t>
  </si>
  <si>
    <t>БФ07281</t>
  </si>
  <si>
    <t>Прочие мероприятия по модернизации региональной системы дошкольного образования в рамках непрограммной части районного бюджета</t>
  </si>
  <si>
    <t>БФ07824</t>
  </si>
  <si>
    <t>БФ05097</t>
  </si>
  <si>
    <t>ЛЛ17085</t>
  </si>
  <si>
    <t>БФ07246</t>
  </si>
  <si>
    <t>Сумма тыс.руб.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</si>
  <si>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</si>
  <si>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</si>
  <si>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 xml:space="preserve"> 2 02 02204 05 0000 151</t>
  </si>
  <si>
    <t>БФ07826</t>
  </si>
  <si>
    <t>Софинансирование мероприятий по формированию в Глазуновском районе сети базовых общеобразовательных организаций, в которых созданы условия для инклюзивного обучения детей-инвалидов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</si>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</sst>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9" fontId="20" fillId="0" borderId="12" xfId="0" applyNumberFormat="1" applyFont="1" applyBorder="1" applyAlignment="1">
      <alignment horizontal="center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 textRotation="90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56" applyFont="1" applyAlignment="1">
      <alignment/>
      <protection/>
    </xf>
    <xf numFmtId="0" fontId="20" fillId="0" borderId="0" xfId="56" applyFont="1">
      <alignment/>
      <protection/>
    </xf>
    <xf numFmtId="0" fontId="0" fillId="0" borderId="0" xfId="56" applyFont="1" applyAlignment="1">
      <alignment/>
      <protection/>
    </xf>
    <xf numFmtId="0" fontId="20" fillId="0" borderId="0" xfId="56" applyFont="1" applyAlignment="1">
      <alignment horizontal="right"/>
      <protection/>
    </xf>
    <xf numFmtId="0" fontId="21" fillId="0" borderId="10" xfId="56" applyFont="1" applyBorder="1" applyAlignment="1">
      <alignment horizontal="center" vertical="center" wrapText="1"/>
      <protection/>
    </xf>
    <xf numFmtId="49" fontId="22" fillId="0" borderId="10" xfId="56" applyNumberFormat="1" applyFont="1" applyBorder="1" applyAlignment="1">
      <alignment horizontal="center" vertical="center" wrapText="1"/>
      <protection/>
    </xf>
    <xf numFmtId="49" fontId="20" fillId="0" borderId="10" xfId="56" applyNumberFormat="1" applyFont="1" applyBorder="1" applyAlignment="1">
      <alignment horizontal="center" vertical="center" wrapText="1"/>
      <protection/>
    </xf>
    <xf numFmtId="164" fontId="22" fillId="0" borderId="10" xfId="56" applyNumberFormat="1" applyFont="1" applyBorder="1" applyAlignment="1">
      <alignment horizontal="right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164" fontId="20" fillId="0" borderId="10" xfId="56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49" fontId="20" fillId="0" borderId="12" xfId="56" applyNumberFormat="1" applyFont="1" applyBorder="1" applyAlignment="1">
      <alignment horizontal="center" vertical="center" wrapText="1"/>
      <protection/>
    </xf>
    <xf numFmtId="49" fontId="20" fillId="0" borderId="11" xfId="56" applyNumberFormat="1" applyFont="1" applyBorder="1" applyAlignment="1">
      <alignment horizontal="center" vertical="center" wrapText="1"/>
      <protection/>
    </xf>
    <xf numFmtId="49" fontId="20" fillId="0" borderId="13" xfId="56" applyNumberFormat="1" applyFont="1" applyBorder="1" applyAlignment="1">
      <alignment horizontal="center" vertical="center" wrapText="1"/>
      <protection/>
    </xf>
    <xf numFmtId="0" fontId="22" fillId="0" borderId="0" xfId="56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0" fillId="0" borderId="10" xfId="56" applyNumberFormat="1" applyFont="1" applyBorder="1" applyAlignment="1">
      <alignment horizontal="right" vertical="center"/>
      <protection/>
    </xf>
    <xf numFmtId="164" fontId="20" fillId="0" borderId="0" xfId="56" applyNumberFormat="1" applyFont="1">
      <alignment/>
      <protection/>
    </xf>
    <xf numFmtId="49" fontId="20" fillId="0" borderId="14" xfId="56" applyNumberFormat="1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22" fillId="0" borderId="10" xfId="0" applyNumberFormat="1" applyFont="1" applyBorder="1" applyAlignment="1">
      <alignment wrapText="1"/>
    </xf>
    <xf numFmtId="0" fontId="22" fillId="0" borderId="10" xfId="56" applyFont="1" applyBorder="1" applyAlignment="1">
      <alignment horizontal="center" vertical="center" wrapText="1"/>
      <protection/>
    </xf>
    <xf numFmtId="169" fontId="20" fillId="0" borderId="12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5" applyFont="1" applyBorder="1" applyAlignment="1">
      <alignment horizont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0" xfId="55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4" fontId="20" fillId="0" borderId="12" xfId="56" applyNumberFormat="1" applyFont="1" applyBorder="1" applyAlignment="1">
      <alignment horizontal="right" vertical="center"/>
      <protection/>
    </xf>
    <xf numFmtId="169" fontId="22" fillId="0" borderId="10" xfId="0" applyNumberFormat="1" applyFont="1" applyFill="1" applyBorder="1" applyAlignment="1">
      <alignment horizontal="left" vertical="center" wrapText="1"/>
    </xf>
    <xf numFmtId="1" fontId="20" fillId="0" borderId="10" xfId="56" applyNumberFormat="1" applyFont="1" applyBorder="1" applyAlignment="1">
      <alignment horizontal="center" vertical="center" wrapText="1"/>
      <protection/>
    </xf>
    <xf numFmtId="169" fontId="22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justify" wrapText="1"/>
    </xf>
    <xf numFmtId="0" fontId="20" fillId="0" borderId="10" xfId="54" applyFont="1" applyBorder="1" applyAlignment="1" quotePrefix="1">
      <alignment horizontal="center" wrapText="1"/>
      <protection/>
    </xf>
    <xf numFmtId="0" fontId="24" fillId="0" borderId="10" xfId="0" applyFont="1" applyBorder="1" applyAlignment="1">
      <alignment horizontal="center" wrapText="1"/>
    </xf>
    <xf numFmtId="164" fontId="20" fillId="0" borderId="11" xfId="56" applyNumberFormat="1" applyFont="1" applyBorder="1" applyAlignment="1">
      <alignment horizontal="right" vertical="center"/>
      <protection/>
    </xf>
    <xf numFmtId="49" fontId="22" fillId="0" borderId="13" xfId="56" applyNumberFormat="1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49" fontId="20" fillId="0" borderId="15" xfId="55" applyNumberFormat="1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2" fillId="0" borderId="10" xfId="53" applyFont="1" applyBorder="1" applyAlignment="1">
      <alignment horizontal="center" wrapText="1"/>
      <protection/>
    </xf>
    <xf numFmtId="49" fontId="22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2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6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0" fillId="0" borderId="0" xfId="56" applyFont="1" applyBorder="1" applyAlignment="1">
      <alignment horizontal="right"/>
      <protection/>
    </xf>
    <xf numFmtId="0" fontId="22" fillId="0" borderId="10" xfId="56" applyFont="1" applyBorder="1" applyAlignment="1">
      <alignment horizontal="center" wrapText="1"/>
      <protection/>
    </xf>
    <xf numFmtId="49" fontId="22" fillId="0" borderId="12" xfId="56" applyNumberFormat="1" applyFont="1" applyBorder="1" applyAlignment="1">
      <alignment horizontal="center" vertical="center" wrapText="1"/>
      <protection/>
    </xf>
    <xf numFmtId="164" fontId="20" fillId="0" borderId="10" xfId="56" applyNumberFormat="1" applyFont="1" applyBorder="1">
      <alignment/>
      <protection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0" fontId="0" fillId="15" borderId="1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164" fontId="22" fillId="0" borderId="10" xfId="56" applyNumberFormat="1" applyFont="1" applyBorder="1">
      <alignment/>
      <protection/>
    </xf>
    <xf numFmtId="0" fontId="22" fillId="0" borderId="10" xfId="56" applyFont="1" applyBorder="1">
      <alignment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0" xfId="56" applyFont="1" applyBorder="1">
      <alignment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20" fillId="0" borderId="10" xfId="56" applyNumberFormat="1" applyFont="1" applyBorder="1" applyAlignment="1">
      <alignment horizontal="center" vertical="center"/>
      <protection/>
    </xf>
    <xf numFmtId="16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64" fontId="20" fillId="0" borderId="10" xfId="56" applyNumberFormat="1" applyFont="1" applyBorder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22" fillId="0" borderId="10" xfId="56" applyNumberFormat="1" applyFont="1" applyBorder="1" applyAlignment="1">
      <alignment vertical="center"/>
      <protection/>
    </xf>
    <xf numFmtId="164" fontId="20" fillId="0" borderId="10" xfId="56" applyNumberFormat="1" applyFont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164" fontId="23" fillId="15" borderId="10" xfId="56" applyNumberFormat="1" applyFont="1" applyFill="1" applyBorder="1" applyAlignment="1">
      <alignment vertical="center"/>
      <protection/>
    </xf>
    <xf numFmtId="164" fontId="0" fillId="0" borderId="10" xfId="56" applyNumberFormat="1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49" fontId="26" fillId="15" borderId="10" xfId="0" applyNumberFormat="1" applyFont="1" applyFill="1" applyBorder="1" applyAlignment="1">
      <alignment horizontal="center" vertical="center"/>
    </xf>
    <xf numFmtId="49" fontId="26" fillId="15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 vertical="top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56" applyFont="1" applyBorder="1" applyAlignment="1">
      <alignment horizontal="right" vertical="center"/>
      <protection/>
    </xf>
    <xf numFmtId="2" fontId="20" fillId="0" borderId="10" xfId="56" applyNumberFormat="1" applyFont="1" applyBorder="1" applyAlignment="1">
      <alignment horizontal="right" vertical="center"/>
      <protection/>
    </xf>
    <xf numFmtId="0" fontId="22" fillId="0" borderId="10" xfId="56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wrapText="1"/>
    </xf>
    <xf numFmtId="0" fontId="20" fillId="0" borderId="10" xfId="56" applyFont="1" applyBorder="1" applyAlignment="1">
      <alignment horizontal="center"/>
      <protection/>
    </xf>
    <xf numFmtId="49" fontId="0" fillId="0" borderId="17" xfId="0" applyNumberFormat="1" applyFill="1" applyBorder="1" applyAlignment="1" applyProtection="1">
      <alignment horizontal="center" vertical="top" shrinkToFit="1"/>
      <protection/>
    </xf>
    <xf numFmtId="49" fontId="0" fillId="0" borderId="17" xfId="0" applyNumberFormat="1" applyFill="1" applyBorder="1" applyAlignment="1" applyProtection="1">
      <alignment horizontal="center" vertical="center" shrinkToFit="1"/>
      <protection/>
    </xf>
    <xf numFmtId="49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30" fillId="0" borderId="17" xfId="0" applyNumberFormat="1" applyFont="1" applyFill="1" applyBorder="1" applyAlignment="1" applyProtection="1">
      <alignment vertical="top" wrapText="1"/>
      <protection/>
    </xf>
    <xf numFmtId="0" fontId="31" fillId="0" borderId="17" xfId="0" applyNumberFormat="1" applyFont="1" applyFill="1" applyBorder="1" applyAlignment="1" applyProtection="1">
      <alignment vertical="top" wrapText="1"/>
      <protection/>
    </xf>
    <xf numFmtId="49" fontId="20" fillId="0" borderId="15" xfId="56" applyNumberFormat="1" applyFont="1" applyBorder="1" applyAlignment="1">
      <alignment horizontal="center"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0" fontId="0" fillId="0" borderId="0" xfId="56" applyFont="1" applyAlignment="1">
      <alignment horizontal="center" vertical="center"/>
      <protection/>
    </xf>
    <xf numFmtId="49" fontId="0" fillId="0" borderId="0" xfId="56" applyNumberFormat="1" applyFont="1" applyAlignment="1">
      <alignment horizontal="center" vertical="center"/>
      <protection/>
    </xf>
    <xf numFmtId="0" fontId="20" fillId="0" borderId="0" xfId="56" applyFont="1" applyAlignment="1">
      <alignment horizontal="center" vertical="center"/>
      <protection/>
    </xf>
    <xf numFmtId="0" fontId="0" fillId="0" borderId="0" xfId="56" applyFont="1" applyAlignment="1">
      <alignment/>
      <protection/>
    </xf>
    <xf numFmtId="169" fontId="22" fillId="0" borderId="10" xfId="0" applyNumberFormat="1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textRotation="90" wrapText="1"/>
      <protection/>
    </xf>
    <xf numFmtId="0" fontId="22" fillId="0" borderId="0" xfId="56" applyFont="1" applyAlignment="1">
      <alignment horizontal="center" vertical="center"/>
      <protection/>
    </xf>
    <xf numFmtId="49" fontId="22" fillId="0" borderId="0" xfId="56" applyNumberFormat="1" applyFont="1" applyAlignment="1">
      <alignment horizontal="center" vertical="center"/>
      <protection/>
    </xf>
    <xf numFmtId="49" fontId="20" fillId="0" borderId="0" xfId="56" applyNumberFormat="1" applyFont="1" applyAlignment="1">
      <alignment horizontal="center" vertical="center"/>
      <protection/>
    </xf>
    <xf numFmtId="164" fontId="22" fillId="0" borderId="10" xfId="56" applyNumberFormat="1" applyFont="1" applyBorder="1" applyAlignment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 shrinkToFit="1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center" vertical="center" shrinkToFit="1"/>
      <protection/>
    </xf>
    <xf numFmtId="49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20" fillId="0" borderId="10" xfId="54" applyFont="1" applyBorder="1" applyAlignment="1" quotePrefix="1">
      <alignment horizontal="center" vertical="center" wrapText="1"/>
      <protection/>
    </xf>
    <xf numFmtId="49" fontId="20" fillId="0" borderId="10" xfId="54" applyNumberFormat="1" applyFont="1" applyBorder="1" applyAlignment="1" quotePrefix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1" xfId="55" applyFont="1" applyBorder="1" applyAlignment="1">
      <alignment horizontal="center" vertical="center" wrapText="1"/>
      <protection/>
    </xf>
    <xf numFmtId="49" fontId="22" fillId="0" borderId="11" xfId="55" applyNumberFormat="1" applyFont="1" applyBorder="1" applyAlignment="1">
      <alignment horizontal="center" vertical="center" wrapText="1"/>
      <protection/>
    </xf>
    <xf numFmtId="49" fontId="20" fillId="0" borderId="11" xfId="55" applyNumberFormat="1" applyFont="1" applyBorder="1" applyAlignment="1">
      <alignment horizontal="center" vertical="center" wrapText="1"/>
      <protection/>
    </xf>
    <xf numFmtId="49" fontId="22" fillId="0" borderId="10" xfId="56" applyNumberFormat="1" applyFont="1" applyBorder="1" applyAlignment="1">
      <alignment horizontal="center" vertical="center"/>
      <protection/>
    </xf>
    <xf numFmtId="49" fontId="20" fillId="0" borderId="0" xfId="56" applyNumberFormat="1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164" fontId="20" fillId="0" borderId="0" xfId="56" applyNumberFormat="1" applyFont="1" applyAlignment="1">
      <alignment horizontal="right" vertical="center"/>
      <protection/>
    </xf>
    <xf numFmtId="164" fontId="20" fillId="0" borderId="0" xfId="56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horizontal="left" vertical="center" wrapText="1"/>
    </xf>
    <xf numFmtId="169" fontId="20" fillId="0" borderId="0" xfId="0" applyNumberFormat="1" applyFont="1" applyAlignment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justify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right" vertical="center" wrapText="1"/>
    </xf>
    <xf numFmtId="164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49" fontId="21" fillId="15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164" fontId="0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0" fillId="15" borderId="10" xfId="0" applyNumberFormat="1" applyFont="1" applyFill="1" applyBorder="1" applyAlignment="1">
      <alignment horizontal="right" vertical="center" wrapText="1"/>
    </xf>
    <xf numFmtId="49" fontId="0" fillId="15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15" borderId="10" xfId="0" applyNumberFormat="1" applyFont="1" applyFill="1" applyBorder="1" applyAlignment="1">
      <alignment/>
    </xf>
    <xf numFmtId="164" fontId="21" fillId="15" borderId="12" xfId="0" applyNumberFormat="1" applyFont="1" applyFill="1" applyBorder="1" applyAlignment="1">
      <alignment horizontal="right" vertical="center" wrapText="1"/>
    </xf>
    <xf numFmtId="49" fontId="0" fillId="15" borderId="10" xfId="0" applyNumberFormat="1" applyFont="1" applyFill="1" applyBorder="1" applyAlignment="1">
      <alignment/>
    </xf>
    <xf numFmtId="164" fontId="21" fillId="15" borderId="11" xfId="0" applyNumberFormat="1" applyFont="1" applyFill="1" applyBorder="1" applyAlignment="1">
      <alignment horizontal="right" vertical="center" wrapText="1"/>
    </xf>
    <xf numFmtId="164" fontId="21" fillId="15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164" fontId="32" fillId="15" borderId="10" xfId="0" applyNumberFormat="1" applyFont="1" applyFill="1" applyBorder="1" applyAlignment="1">
      <alignment horizontal="right" vertical="center" wrapText="1"/>
    </xf>
    <xf numFmtId="164" fontId="32" fillId="0" borderId="10" xfId="0" applyNumberFormat="1" applyFont="1" applyBorder="1" applyAlignment="1">
      <alignment horizontal="right"/>
    </xf>
    <xf numFmtId="164" fontId="32" fillId="0" borderId="10" xfId="0" applyNumberFormat="1" applyFont="1" applyBorder="1" applyAlignment="1">
      <alignment horizontal="right" vertical="center"/>
    </xf>
    <xf numFmtId="2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/>
    </xf>
    <xf numFmtId="164" fontId="3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right" vertical="center"/>
    </xf>
    <xf numFmtId="169" fontId="3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164" fontId="0" fillId="15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49" fontId="21" fillId="15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top" shrinkToFit="1"/>
      <protection/>
    </xf>
    <xf numFmtId="49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6" xfId="56" applyFont="1" applyBorder="1" applyAlignment="1">
      <alignment horizontal="right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Лист1" xfId="54"/>
    <cellStyle name="Обычный_Приложения 2014-2016l" xfId="55"/>
    <cellStyle name="Обычный_Приложения2013-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E40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4.25390625" style="3" customWidth="1"/>
    <col min="2" max="2" width="53.375" style="3" customWidth="1"/>
    <col min="3" max="3" width="11.75390625" style="3" customWidth="1"/>
    <col min="4" max="16384" width="9.125" style="3" customWidth="1"/>
  </cols>
  <sheetData>
    <row r="3" spans="1:5" ht="12.75" customHeight="1">
      <c r="A3" s="1"/>
      <c r="C3" s="100" t="s">
        <v>472</v>
      </c>
      <c r="D3" s="2"/>
      <c r="E3" s="2"/>
    </row>
    <row r="4" spans="3:5" ht="12.75" customHeight="1">
      <c r="C4" s="111" t="s">
        <v>632</v>
      </c>
      <c r="D4" s="5"/>
      <c r="E4" s="5"/>
    </row>
    <row r="5" spans="3:5" ht="12.75" customHeight="1">
      <c r="C5" s="111" t="s">
        <v>471</v>
      </c>
      <c r="D5" s="5"/>
      <c r="E5" s="5"/>
    </row>
    <row r="6" spans="3:5" ht="12.75" customHeight="1">
      <c r="C6" s="111" t="s">
        <v>473</v>
      </c>
      <c r="D6" s="5"/>
      <c r="E6" s="5"/>
    </row>
    <row r="7" spans="3:5" ht="12.75" customHeight="1">
      <c r="C7" s="4"/>
      <c r="D7" s="5"/>
      <c r="E7" s="5"/>
    </row>
    <row r="8" spans="1:3" ht="12.75">
      <c r="A8" s="294" t="s">
        <v>54</v>
      </c>
      <c r="B8" s="294"/>
      <c r="C8" s="294"/>
    </row>
    <row r="9" spans="1:3" ht="12.75">
      <c r="A9" s="294" t="s">
        <v>27</v>
      </c>
      <c r="B9" s="294"/>
      <c r="C9" s="294"/>
    </row>
    <row r="11" spans="1:3" ht="12.75">
      <c r="A11" s="295"/>
      <c r="B11" s="295"/>
      <c r="C11" s="295"/>
    </row>
    <row r="12" spans="1:3" ht="25.5">
      <c r="A12" s="6" t="s">
        <v>42</v>
      </c>
      <c r="B12" s="6" t="s">
        <v>170</v>
      </c>
      <c r="C12" s="6" t="s">
        <v>409</v>
      </c>
    </row>
    <row r="13" spans="1:3" ht="12.75">
      <c r="A13" s="7"/>
      <c r="B13" s="8" t="s">
        <v>55</v>
      </c>
      <c r="C13" s="9">
        <f>C14+C19</f>
        <v>815.0000000000873</v>
      </c>
    </row>
    <row r="14" spans="1:3" ht="25.5">
      <c r="A14" s="10" t="s">
        <v>56</v>
      </c>
      <c r="B14" s="11" t="s">
        <v>339</v>
      </c>
      <c r="C14" s="13">
        <f>C15+C17</f>
        <v>-500</v>
      </c>
    </row>
    <row r="15" spans="1:3" ht="38.25">
      <c r="A15" s="10" t="s">
        <v>182</v>
      </c>
      <c r="B15" s="11" t="s">
        <v>127</v>
      </c>
      <c r="C15" s="13">
        <f>C16</f>
        <v>0</v>
      </c>
    </row>
    <row r="16" spans="1:3" ht="38.25">
      <c r="A16" s="12" t="s">
        <v>183</v>
      </c>
      <c r="B16" s="11" t="s">
        <v>128</v>
      </c>
      <c r="C16" s="13">
        <v>0</v>
      </c>
    </row>
    <row r="17" spans="1:3" ht="38.25">
      <c r="A17" s="10" t="s">
        <v>184</v>
      </c>
      <c r="B17" s="11" t="s">
        <v>57</v>
      </c>
      <c r="C17" s="13">
        <f>C18</f>
        <v>-500</v>
      </c>
    </row>
    <row r="18" spans="1:3" ht="38.25">
      <c r="A18" s="10" t="s">
        <v>185</v>
      </c>
      <c r="B18" s="11" t="s">
        <v>186</v>
      </c>
      <c r="C18" s="13">
        <v>-500</v>
      </c>
    </row>
    <row r="19" spans="1:3" ht="25.5">
      <c r="A19" s="10" t="s">
        <v>58</v>
      </c>
      <c r="B19" s="11" t="s">
        <v>187</v>
      </c>
      <c r="C19" s="13">
        <f>C20+C24</f>
        <v>1315.0000000000873</v>
      </c>
    </row>
    <row r="20" spans="1:3" ht="12.75">
      <c r="A20" s="10" t="s">
        <v>59</v>
      </c>
      <c r="B20" s="11" t="s">
        <v>60</v>
      </c>
      <c r="C20" s="13">
        <f>C21</f>
        <v>-196143.3</v>
      </c>
    </row>
    <row r="21" spans="1:3" ht="12.75">
      <c r="A21" s="10" t="s">
        <v>61</v>
      </c>
      <c r="B21" s="11" t="s">
        <v>62</v>
      </c>
      <c r="C21" s="13">
        <f>C22</f>
        <v>-196143.3</v>
      </c>
    </row>
    <row r="22" spans="1:3" ht="12.75">
      <c r="A22" s="10" t="s">
        <v>63</v>
      </c>
      <c r="B22" s="11" t="s">
        <v>64</v>
      </c>
      <c r="C22" s="13">
        <f>C23</f>
        <v>-196143.3</v>
      </c>
    </row>
    <row r="23" spans="1:5" ht="25.5">
      <c r="A23" s="10" t="s">
        <v>65</v>
      </c>
      <c r="B23" s="99" t="s">
        <v>640</v>
      </c>
      <c r="C23" s="13">
        <f>'Прил.3'!J12*(-1)</f>
        <v>-196143.3</v>
      </c>
      <c r="E23" s="14"/>
    </row>
    <row r="24" spans="1:3" ht="12.75">
      <c r="A24" s="10" t="s">
        <v>66</v>
      </c>
      <c r="B24" s="11" t="s">
        <v>67</v>
      </c>
      <c r="C24" s="13">
        <f>C25</f>
        <v>197458.30000000008</v>
      </c>
    </row>
    <row r="25" spans="1:4" ht="12.75">
      <c r="A25" s="10" t="s">
        <v>68</v>
      </c>
      <c r="B25" s="11" t="s">
        <v>69</v>
      </c>
      <c r="C25" s="13">
        <f>C26</f>
        <v>197458.30000000008</v>
      </c>
      <c r="D25" s="15"/>
    </row>
    <row r="26" spans="1:3" ht="25.5">
      <c r="A26" s="10" t="s">
        <v>70</v>
      </c>
      <c r="B26" s="11" t="s">
        <v>71</v>
      </c>
      <c r="C26" s="13">
        <f>C27</f>
        <v>197458.30000000008</v>
      </c>
    </row>
    <row r="27" spans="1:4" ht="25.5">
      <c r="A27" s="10" t="s">
        <v>72</v>
      </c>
      <c r="B27" s="99" t="s">
        <v>159</v>
      </c>
      <c r="C27" s="13">
        <f>'Прил.4'!H10+500</f>
        <v>197458.30000000008</v>
      </c>
      <c r="D27" s="16"/>
    </row>
    <row r="40" ht="12.75">
      <c r="C40" s="3" t="s">
        <v>400</v>
      </c>
    </row>
  </sheetData>
  <sheetProtection/>
  <mergeCells count="3">
    <mergeCell ref="A8:C8"/>
    <mergeCell ref="A9:C9"/>
    <mergeCell ref="A11:C11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3"/>
  <dimension ref="B1:C21"/>
  <sheetViews>
    <sheetView workbookViewId="0" topLeftCell="A1">
      <selection activeCell="C36" sqref="C36"/>
    </sheetView>
  </sheetViews>
  <sheetFormatPr defaultColWidth="9.00390625" defaultRowHeight="12.75"/>
  <cols>
    <col min="1" max="1" width="6.75390625" style="1" customWidth="1"/>
    <col min="2" max="2" width="61.875" style="1" customWidth="1"/>
    <col min="3" max="3" width="16.875" style="1" customWidth="1"/>
    <col min="4" max="16384" width="9.125" style="1" customWidth="1"/>
  </cols>
  <sheetData>
    <row r="1" spans="2:3" ht="12.75">
      <c r="B1" s="100"/>
      <c r="C1" s="100" t="s">
        <v>566</v>
      </c>
    </row>
    <row r="2" spans="2:3" ht="12.75">
      <c r="B2" s="111"/>
      <c r="C2" s="111" t="s">
        <v>551</v>
      </c>
    </row>
    <row r="3" spans="2:3" ht="12.75">
      <c r="B3" s="111"/>
      <c r="C3" s="111" t="s">
        <v>552</v>
      </c>
    </row>
    <row r="4" spans="2:3" ht="12.75">
      <c r="B4" s="111"/>
      <c r="C4" s="111" t="s">
        <v>473</v>
      </c>
    </row>
    <row r="5" ht="12.75" hidden="1">
      <c r="B5" s="111"/>
    </row>
    <row r="6" ht="12.75" hidden="1">
      <c r="B6" s="111"/>
    </row>
    <row r="7" ht="12.75" hidden="1">
      <c r="B7" s="111"/>
    </row>
    <row r="8" ht="12.75" hidden="1">
      <c r="B8" s="111"/>
    </row>
    <row r="9" ht="12.75" hidden="1">
      <c r="B9" s="111"/>
    </row>
    <row r="10" ht="12.75">
      <c r="B10" s="111"/>
    </row>
    <row r="11" ht="12.75">
      <c r="B11" s="111"/>
    </row>
    <row r="12" spans="2:3" ht="12.75">
      <c r="B12" s="294" t="s">
        <v>557</v>
      </c>
      <c r="C12" s="294"/>
    </row>
    <row r="13" spans="2:3" ht="12.75">
      <c r="B13" s="294" t="s">
        <v>558</v>
      </c>
      <c r="C13" s="294"/>
    </row>
    <row r="14" spans="2:3" ht="12.75">
      <c r="B14" s="294" t="s">
        <v>561</v>
      </c>
      <c r="C14" s="294"/>
    </row>
    <row r="15" spans="2:3" ht="12.75">
      <c r="B15" s="294" t="s">
        <v>560</v>
      </c>
      <c r="C15" s="294"/>
    </row>
    <row r="16" spans="2:3" ht="12.75">
      <c r="B16" s="294" t="s">
        <v>559</v>
      </c>
      <c r="C16" s="294"/>
    </row>
    <row r="17" spans="2:3" ht="12.75">
      <c r="B17" s="305"/>
      <c r="C17" s="305"/>
    </row>
    <row r="18" spans="2:3" ht="27.75" customHeight="1">
      <c r="B18" s="6" t="s">
        <v>172</v>
      </c>
      <c r="C18" s="6" t="s">
        <v>409</v>
      </c>
    </row>
    <row r="19" spans="2:3" ht="12.75">
      <c r="B19" s="98" t="s">
        <v>348</v>
      </c>
      <c r="C19" s="198">
        <v>8581.5</v>
      </c>
    </row>
    <row r="20" spans="2:3" ht="12.75">
      <c r="B20" s="101" t="s">
        <v>556</v>
      </c>
      <c r="C20" s="199">
        <v>3085</v>
      </c>
    </row>
    <row r="21" spans="2:3" s="21" customFormat="1" ht="12.75">
      <c r="B21" s="95" t="s">
        <v>349</v>
      </c>
      <c r="C21" s="200">
        <f>C19+C20</f>
        <v>11666.5</v>
      </c>
    </row>
  </sheetData>
  <mergeCells count="6">
    <mergeCell ref="B17:C17"/>
    <mergeCell ref="B14:C14"/>
    <mergeCell ref="B12:C12"/>
    <mergeCell ref="B13:C13"/>
    <mergeCell ref="B15:C15"/>
    <mergeCell ref="B16:C1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4"/>
  <dimension ref="B1:C19"/>
  <sheetViews>
    <sheetView tabSelected="1" workbookViewId="0" topLeftCell="A1">
      <selection activeCell="C36" sqref="C36"/>
    </sheetView>
  </sheetViews>
  <sheetFormatPr defaultColWidth="9.00390625" defaultRowHeight="12.75"/>
  <cols>
    <col min="1" max="1" width="6.75390625" style="1" customWidth="1"/>
    <col min="2" max="2" width="61.875" style="1" customWidth="1"/>
    <col min="3" max="3" width="16.875" style="1" customWidth="1"/>
    <col min="4" max="16384" width="9.125" style="1" customWidth="1"/>
  </cols>
  <sheetData>
    <row r="1" spans="2:3" ht="12.75">
      <c r="B1" s="100"/>
      <c r="C1" s="100" t="s">
        <v>565</v>
      </c>
    </row>
    <row r="2" spans="2:3" ht="12.75">
      <c r="B2" s="111"/>
      <c r="C2" s="111" t="s">
        <v>551</v>
      </c>
    </row>
    <row r="3" spans="2:3" ht="12.75">
      <c r="B3" s="111"/>
      <c r="C3" s="111" t="s">
        <v>552</v>
      </c>
    </row>
    <row r="4" spans="2:3" ht="12.75">
      <c r="B4" s="111"/>
      <c r="C4" s="111" t="s">
        <v>473</v>
      </c>
    </row>
    <row r="5" ht="12.75" hidden="1">
      <c r="B5" s="111"/>
    </row>
    <row r="6" ht="12.75" hidden="1">
      <c r="B6" s="111"/>
    </row>
    <row r="7" ht="12.75" hidden="1">
      <c r="B7" s="111"/>
    </row>
    <row r="8" ht="12.75" hidden="1">
      <c r="B8" s="111"/>
    </row>
    <row r="9" ht="12.75" hidden="1">
      <c r="B9" s="111"/>
    </row>
    <row r="10" ht="12.75">
      <c r="B10" s="111"/>
    </row>
    <row r="11" ht="12.75">
      <c r="B11" s="111"/>
    </row>
    <row r="12" spans="2:3" ht="12.75">
      <c r="B12" s="294" t="s">
        <v>557</v>
      </c>
      <c r="C12" s="294"/>
    </row>
    <row r="13" spans="2:3" ht="12.75">
      <c r="B13" s="294" t="s">
        <v>562</v>
      </c>
      <c r="C13" s="294"/>
    </row>
    <row r="14" spans="2:3" ht="12.75">
      <c r="B14" s="294" t="s">
        <v>563</v>
      </c>
      <c r="C14" s="294"/>
    </row>
    <row r="15" spans="2:3" ht="12.75">
      <c r="B15" s="294" t="s">
        <v>564</v>
      </c>
      <c r="C15" s="294"/>
    </row>
    <row r="16" spans="2:3" ht="12.75">
      <c r="B16" s="305"/>
      <c r="C16" s="305"/>
    </row>
    <row r="17" spans="2:3" ht="27.75" customHeight="1">
      <c r="B17" s="6" t="s">
        <v>172</v>
      </c>
      <c r="C17" s="6" t="s">
        <v>409</v>
      </c>
    </row>
    <row r="18" spans="2:3" ht="12.75">
      <c r="B18" s="17" t="s">
        <v>270</v>
      </c>
      <c r="C18" s="196">
        <v>100</v>
      </c>
    </row>
    <row r="19" spans="2:3" s="21" customFormat="1" ht="12.75">
      <c r="B19" s="95" t="s">
        <v>349</v>
      </c>
      <c r="C19" s="96">
        <f>C18</f>
        <v>100</v>
      </c>
    </row>
  </sheetData>
  <mergeCells count="5">
    <mergeCell ref="B16:C16"/>
    <mergeCell ref="B14:C14"/>
    <mergeCell ref="B12:C12"/>
    <mergeCell ref="B13:C13"/>
    <mergeCell ref="B15:C15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B1:D7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00390625" style="125" customWidth="1"/>
    <col min="2" max="2" width="9.125" style="125" customWidth="1"/>
    <col min="3" max="3" width="23.25390625" style="125" customWidth="1"/>
    <col min="4" max="4" width="76.25390625" style="125" customWidth="1"/>
    <col min="5" max="16384" width="9.125" style="125" customWidth="1"/>
  </cols>
  <sheetData>
    <row r="1" spans="2:4" ht="12">
      <c r="B1" s="124"/>
      <c r="C1" s="124"/>
      <c r="D1" s="124" t="s">
        <v>474</v>
      </c>
    </row>
    <row r="2" spans="2:4" ht="12">
      <c r="B2" s="126"/>
      <c r="C2" s="126"/>
      <c r="D2" s="126" t="s">
        <v>632</v>
      </c>
    </row>
    <row r="3" spans="2:4" ht="12">
      <c r="B3" s="126"/>
      <c r="C3" s="126"/>
      <c r="D3" s="126" t="s">
        <v>471</v>
      </c>
    </row>
    <row r="4" spans="2:4" ht="12">
      <c r="B4" s="126"/>
      <c r="C4" s="126"/>
      <c r="D4" s="126" t="s">
        <v>473</v>
      </c>
    </row>
    <row r="6" spans="2:4" ht="12">
      <c r="B6" s="297" t="s">
        <v>78</v>
      </c>
      <c r="C6" s="297"/>
      <c r="D6" s="297"/>
    </row>
    <row r="7" spans="2:4" ht="12">
      <c r="B7" s="297" t="s">
        <v>301</v>
      </c>
      <c r="C7" s="297"/>
      <c r="D7" s="297"/>
    </row>
    <row r="8" spans="2:4" ht="12">
      <c r="B8" s="299" t="s">
        <v>86</v>
      </c>
      <c r="C8" s="299"/>
      <c r="D8" s="299"/>
    </row>
    <row r="9" spans="2:4" ht="12">
      <c r="B9" s="128"/>
      <c r="C9" s="128"/>
      <c r="D9" s="127"/>
    </row>
    <row r="10" spans="2:4" s="131" customFormat="1" ht="12">
      <c r="B10" s="298" t="s">
        <v>87</v>
      </c>
      <c r="C10" s="298"/>
      <c r="D10" s="296" t="s">
        <v>88</v>
      </c>
    </row>
    <row r="11" spans="2:4" s="131" customFormat="1" ht="38.25" customHeight="1">
      <c r="B11" s="130" t="s">
        <v>89</v>
      </c>
      <c r="C11" s="130" t="s">
        <v>130</v>
      </c>
      <c r="D11" s="296"/>
    </row>
    <row r="12" spans="2:4" ht="11.25" customHeight="1">
      <c r="B12" s="129">
        <v>163</v>
      </c>
      <c r="C12" s="296" t="s">
        <v>90</v>
      </c>
      <c r="D12" s="296"/>
    </row>
    <row r="13" spans="2:4" ht="36">
      <c r="B13" s="132" t="s">
        <v>91</v>
      </c>
      <c r="C13" s="133" t="s">
        <v>76</v>
      </c>
      <c r="D13" s="134" t="s">
        <v>93</v>
      </c>
    </row>
    <row r="14" spans="2:4" ht="48">
      <c r="B14" s="132" t="s">
        <v>91</v>
      </c>
      <c r="C14" s="133" t="s">
        <v>178</v>
      </c>
      <c r="D14" s="134" t="s">
        <v>212</v>
      </c>
    </row>
    <row r="15" spans="2:4" ht="36">
      <c r="B15" s="133">
        <v>163</v>
      </c>
      <c r="C15" s="133" t="s">
        <v>98</v>
      </c>
      <c r="D15" s="134" t="s">
        <v>166</v>
      </c>
    </row>
    <row r="16" spans="2:4" ht="36">
      <c r="B16" s="132" t="s">
        <v>91</v>
      </c>
      <c r="C16" s="133" t="s">
        <v>265</v>
      </c>
      <c r="D16" s="134" t="s">
        <v>168</v>
      </c>
    </row>
    <row r="17" spans="2:4" ht="48">
      <c r="B17" s="133">
        <v>163</v>
      </c>
      <c r="C17" s="133" t="s">
        <v>179</v>
      </c>
      <c r="D17" s="134" t="s">
        <v>213</v>
      </c>
    </row>
    <row r="18" spans="2:4" ht="24">
      <c r="B18" s="133">
        <v>163</v>
      </c>
      <c r="C18" s="133" t="s">
        <v>180</v>
      </c>
      <c r="D18" s="134" t="s">
        <v>275</v>
      </c>
    </row>
    <row r="19" spans="2:4" ht="24">
      <c r="B19" s="133">
        <v>163</v>
      </c>
      <c r="C19" s="133" t="s">
        <v>276</v>
      </c>
      <c r="D19" s="134" t="s">
        <v>181</v>
      </c>
    </row>
    <row r="20" spans="2:4" ht="12">
      <c r="B20" s="132" t="s">
        <v>91</v>
      </c>
      <c r="C20" s="133" t="s">
        <v>99</v>
      </c>
      <c r="D20" s="134" t="s">
        <v>100</v>
      </c>
    </row>
    <row r="21" spans="2:4" ht="12">
      <c r="B21" s="132" t="s">
        <v>91</v>
      </c>
      <c r="C21" s="133" t="s">
        <v>101</v>
      </c>
      <c r="D21" s="134" t="s">
        <v>102</v>
      </c>
    </row>
    <row r="22" spans="2:4" ht="12">
      <c r="B22" s="135" t="s">
        <v>103</v>
      </c>
      <c r="C22" s="296" t="s">
        <v>104</v>
      </c>
      <c r="D22" s="296"/>
    </row>
    <row r="23" spans="2:4" ht="24">
      <c r="B23" s="132" t="s">
        <v>103</v>
      </c>
      <c r="C23" s="133" t="s">
        <v>291</v>
      </c>
      <c r="D23" s="134" t="s">
        <v>284</v>
      </c>
    </row>
    <row r="24" spans="2:4" ht="12">
      <c r="B24" s="132" t="s">
        <v>103</v>
      </c>
      <c r="C24" s="133" t="s">
        <v>99</v>
      </c>
      <c r="D24" s="134" t="s">
        <v>100</v>
      </c>
    </row>
    <row r="25" spans="2:4" ht="12">
      <c r="B25" s="132" t="s">
        <v>103</v>
      </c>
      <c r="C25" s="133" t="s">
        <v>302</v>
      </c>
      <c r="D25" s="134" t="s">
        <v>303</v>
      </c>
    </row>
    <row r="26" spans="2:4" ht="60">
      <c r="B26" s="132" t="s">
        <v>103</v>
      </c>
      <c r="C26" s="133" t="s">
        <v>105</v>
      </c>
      <c r="D26" s="134" t="s">
        <v>167</v>
      </c>
    </row>
    <row r="27" spans="2:4" ht="12">
      <c r="B27" s="135" t="s">
        <v>106</v>
      </c>
      <c r="C27" s="296" t="s">
        <v>107</v>
      </c>
      <c r="D27" s="296"/>
    </row>
    <row r="28" spans="2:4" ht="12">
      <c r="B28" s="132" t="s">
        <v>106</v>
      </c>
      <c r="C28" s="133" t="s">
        <v>99</v>
      </c>
      <c r="D28" s="134" t="s">
        <v>100</v>
      </c>
    </row>
    <row r="29" spans="2:4" ht="24">
      <c r="B29" s="132" t="s">
        <v>106</v>
      </c>
      <c r="C29" s="133" t="s">
        <v>298</v>
      </c>
      <c r="D29" s="134" t="s">
        <v>190</v>
      </c>
    </row>
    <row r="30" spans="2:4" ht="24">
      <c r="B30" s="132" t="s">
        <v>106</v>
      </c>
      <c r="C30" s="133" t="s">
        <v>109</v>
      </c>
      <c r="D30" s="134" t="s">
        <v>120</v>
      </c>
    </row>
    <row r="31" spans="2:4" ht="24">
      <c r="B31" s="132" t="s">
        <v>106</v>
      </c>
      <c r="C31" s="133" t="s">
        <v>444</v>
      </c>
      <c r="D31" s="134" t="s">
        <v>445</v>
      </c>
    </row>
    <row r="32" spans="2:4" ht="22.5" customHeight="1">
      <c r="B32" s="136">
        <v>811</v>
      </c>
      <c r="C32" s="136" t="s">
        <v>162</v>
      </c>
      <c r="D32" s="134" t="s">
        <v>163</v>
      </c>
    </row>
    <row r="33" spans="2:4" ht="36">
      <c r="B33" s="137">
        <v>811</v>
      </c>
      <c r="C33" s="137" t="s">
        <v>393</v>
      </c>
      <c r="D33" s="138" t="s">
        <v>394</v>
      </c>
    </row>
    <row r="34" spans="2:4" ht="36">
      <c r="B34" s="136">
        <v>811</v>
      </c>
      <c r="C34" s="139" t="s">
        <v>395</v>
      </c>
      <c r="D34" s="140" t="s">
        <v>396</v>
      </c>
    </row>
    <row r="35" spans="2:4" ht="24">
      <c r="B35" s="136">
        <v>811</v>
      </c>
      <c r="C35" s="133" t="s">
        <v>121</v>
      </c>
      <c r="D35" s="134" t="s">
        <v>122</v>
      </c>
    </row>
    <row r="36" spans="2:4" ht="24">
      <c r="B36" s="137">
        <v>811</v>
      </c>
      <c r="C36" s="132" t="s">
        <v>123</v>
      </c>
      <c r="D36" s="141" t="s">
        <v>191</v>
      </c>
    </row>
    <row r="37" spans="2:4" ht="36">
      <c r="B37" s="136">
        <v>811</v>
      </c>
      <c r="C37" s="136" t="s">
        <v>124</v>
      </c>
      <c r="D37" s="134" t="s">
        <v>125</v>
      </c>
    </row>
    <row r="38" spans="2:4" ht="48">
      <c r="B38" s="136">
        <v>811</v>
      </c>
      <c r="C38" s="136" t="s">
        <v>126</v>
      </c>
      <c r="D38" s="134" t="s">
        <v>230</v>
      </c>
    </row>
    <row r="39" spans="2:4" ht="48">
      <c r="B39" s="136">
        <v>811</v>
      </c>
      <c r="C39" s="136" t="s">
        <v>304</v>
      </c>
      <c r="D39" s="134" t="s">
        <v>192</v>
      </c>
    </row>
    <row r="40" spans="2:4" ht="24">
      <c r="B40" s="136">
        <v>811</v>
      </c>
      <c r="C40" s="136" t="s">
        <v>131</v>
      </c>
      <c r="D40" s="134" t="s">
        <v>193</v>
      </c>
    </row>
    <row r="41" spans="2:4" ht="24">
      <c r="B41" s="136">
        <v>811</v>
      </c>
      <c r="C41" s="136" t="s">
        <v>305</v>
      </c>
      <c r="D41" s="134" t="s">
        <v>194</v>
      </c>
    </row>
    <row r="42" spans="2:4" ht="24">
      <c r="B42" s="133">
        <v>811</v>
      </c>
      <c r="C42" s="133" t="s">
        <v>132</v>
      </c>
      <c r="D42" s="134" t="s">
        <v>135</v>
      </c>
    </row>
    <row r="43" spans="2:4" ht="24">
      <c r="B43" s="137">
        <v>811</v>
      </c>
      <c r="C43" s="137" t="s">
        <v>176</v>
      </c>
      <c r="D43" s="142" t="s">
        <v>177</v>
      </c>
    </row>
    <row r="44" spans="2:4" ht="24">
      <c r="B44" s="137">
        <v>811</v>
      </c>
      <c r="C44" s="137" t="s">
        <v>652</v>
      </c>
      <c r="D44" s="197" t="s">
        <v>651</v>
      </c>
    </row>
    <row r="45" spans="2:4" ht="36">
      <c r="B45" s="137">
        <v>811</v>
      </c>
      <c r="C45" s="137" t="s">
        <v>268</v>
      </c>
      <c r="D45" s="142" t="s">
        <v>267</v>
      </c>
    </row>
    <row r="46" spans="2:4" ht="48">
      <c r="B46" s="137">
        <v>811</v>
      </c>
      <c r="C46" s="137" t="s">
        <v>452</v>
      </c>
      <c r="D46" s="142" t="s">
        <v>454</v>
      </c>
    </row>
    <row r="47" spans="2:4" ht="12">
      <c r="B47" s="136">
        <v>811</v>
      </c>
      <c r="C47" s="133" t="s">
        <v>136</v>
      </c>
      <c r="D47" s="134" t="s">
        <v>139</v>
      </c>
    </row>
    <row r="48" spans="2:4" ht="36">
      <c r="B48" s="132" t="s">
        <v>106</v>
      </c>
      <c r="C48" s="137" t="s">
        <v>397</v>
      </c>
      <c r="D48" s="138" t="s">
        <v>233</v>
      </c>
    </row>
    <row r="49" spans="2:4" ht="24">
      <c r="B49" s="132" t="s">
        <v>106</v>
      </c>
      <c r="C49" s="136" t="s">
        <v>140</v>
      </c>
      <c r="D49" s="134" t="s">
        <v>129</v>
      </c>
    </row>
    <row r="50" spans="2:4" ht="24">
      <c r="B50" s="132" t="s">
        <v>106</v>
      </c>
      <c r="C50" s="136" t="s">
        <v>141</v>
      </c>
      <c r="D50" s="134" t="s">
        <v>195</v>
      </c>
    </row>
    <row r="51" spans="2:4" ht="24">
      <c r="B51" s="132" t="s">
        <v>106</v>
      </c>
      <c r="C51" s="136" t="s">
        <v>145</v>
      </c>
      <c r="D51" s="134" t="s">
        <v>146</v>
      </c>
    </row>
    <row r="52" spans="2:4" ht="24">
      <c r="B52" s="132" t="s">
        <v>106</v>
      </c>
      <c r="C52" s="136" t="s">
        <v>308</v>
      </c>
      <c r="D52" s="134" t="s">
        <v>32</v>
      </c>
    </row>
    <row r="53" spans="2:4" ht="24">
      <c r="B53" s="132" t="s">
        <v>106</v>
      </c>
      <c r="C53" s="136" t="s">
        <v>300</v>
      </c>
      <c r="D53" s="134" t="s">
        <v>234</v>
      </c>
    </row>
    <row r="54" spans="2:4" ht="36">
      <c r="B54" s="132" t="s">
        <v>106</v>
      </c>
      <c r="C54" s="136" t="s">
        <v>307</v>
      </c>
      <c r="D54" s="134" t="s">
        <v>196</v>
      </c>
    </row>
    <row r="55" spans="2:4" ht="12">
      <c r="B55" s="136">
        <v>811</v>
      </c>
      <c r="C55" s="136" t="s">
        <v>149</v>
      </c>
      <c r="D55" s="134" t="s">
        <v>150</v>
      </c>
    </row>
    <row r="56" spans="2:4" ht="60">
      <c r="B56" s="137">
        <v>811</v>
      </c>
      <c r="C56" s="137" t="s">
        <v>151</v>
      </c>
      <c r="D56" s="142" t="s">
        <v>200</v>
      </c>
    </row>
    <row r="57" spans="2:4" ht="48">
      <c r="B57" s="137">
        <v>811</v>
      </c>
      <c r="C57" s="137" t="s">
        <v>152</v>
      </c>
      <c r="D57" s="142" t="s">
        <v>201</v>
      </c>
    </row>
    <row r="58" spans="2:4" ht="24">
      <c r="B58" s="137">
        <v>811</v>
      </c>
      <c r="C58" s="137" t="s">
        <v>255</v>
      </c>
      <c r="D58" s="142" t="s">
        <v>197</v>
      </c>
    </row>
    <row r="59" spans="2:4" ht="36">
      <c r="B59" s="136">
        <v>811</v>
      </c>
      <c r="C59" s="136" t="s">
        <v>306</v>
      </c>
      <c r="D59" s="143" t="s">
        <v>198</v>
      </c>
    </row>
    <row r="60" spans="2:4" ht="12">
      <c r="B60" s="137">
        <v>811</v>
      </c>
      <c r="C60" s="137" t="s">
        <v>309</v>
      </c>
      <c r="D60" s="142" t="s">
        <v>629</v>
      </c>
    </row>
    <row r="61" spans="2:4" ht="36">
      <c r="B61" s="136">
        <v>811</v>
      </c>
      <c r="C61" s="136" t="s">
        <v>94</v>
      </c>
      <c r="D61" s="134" t="s">
        <v>95</v>
      </c>
    </row>
    <row r="62" spans="2:4" ht="24">
      <c r="B62" s="136">
        <v>811</v>
      </c>
      <c r="C62" s="132" t="s">
        <v>153</v>
      </c>
      <c r="D62" s="144" t="s">
        <v>154</v>
      </c>
    </row>
    <row r="63" spans="2:4" ht="48">
      <c r="B63" s="136">
        <v>811</v>
      </c>
      <c r="C63" s="145" t="s">
        <v>164</v>
      </c>
      <c r="D63" s="146" t="s">
        <v>165</v>
      </c>
    </row>
    <row r="64" spans="2:4" ht="36">
      <c r="B64" s="136">
        <v>811</v>
      </c>
      <c r="C64" s="145" t="s">
        <v>236</v>
      </c>
      <c r="D64" s="156" t="s">
        <v>237</v>
      </c>
    </row>
    <row r="65" spans="2:4" ht="36">
      <c r="B65" s="136">
        <v>811</v>
      </c>
      <c r="C65" s="147" t="s">
        <v>231</v>
      </c>
      <c r="D65" s="148" t="s">
        <v>232</v>
      </c>
    </row>
    <row r="66" spans="2:4" ht="12">
      <c r="B66" s="132" t="s">
        <v>106</v>
      </c>
      <c r="C66" s="136" t="s">
        <v>155</v>
      </c>
      <c r="D66" s="134" t="s">
        <v>156</v>
      </c>
    </row>
    <row r="67" spans="2:4" ht="24">
      <c r="B67" s="133">
        <v>811</v>
      </c>
      <c r="C67" s="133" t="s">
        <v>157</v>
      </c>
      <c r="D67" s="134" t="s">
        <v>158</v>
      </c>
    </row>
    <row r="68" spans="2:4" ht="12">
      <c r="B68" s="133">
        <v>811</v>
      </c>
      <c r="C68" s="133" t="s">
        <v>302</v>
      </c>
      <c r="D68" s="134" t="s">
        <v>303</v>
      </c>
    </row>
    <row r="69" spans="2:4" ht="60">
      <c r="B69" s="132" t="s">
        <v>106</v>
      </c>
      <c r="C69" s="133" t="s">
        <v>105</v>
      </c>
      <c r="D69" s="134" t="s">
        <v>202</v>
      </c>
    </row>
    <row r="70" spans="2:4" ht="36">
      <c r="B70" s="136">
        <v>811</v>
      </c>
      <c r="C70" s="136" t="s">
        <v>235</v>
      </c>
      <c r="D70" s="134" t="s">
        <v>199</v>
      </c>
    </row>
    <row r="71" spans="2:4" ht="24">
      <c r="B71" s="136">
        <v>811</v>
      </c>
      <c r="C71" s="136" t="s">
        <v>398</v>
      </c>
      <c r="D71" s="134" t="s">
        <v>399</v>
      </c>
    </row>
  </sheetData>
  <sheetProtection/>
  <mergeCells count="8">
    <mergeCell ref="C22:D22"/>
    <mergeCell ref="D10:D11"/>
    <mergeCell ref="C27:D27"/>
    <mergeCell ref="B6:D6"/>
    <mergeCell ref="B7:D7"/>
    <mergeCell ref="C12:D12"/>
    <mergeCell ref="B10:C10"/>
    <mergeCell ref="B8:D8"/>
  </mergeCells>
  <printOptions/>
  <pageMargins left="0.32" right="0.26" top="0.25" bottom="0.39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B1:J90"/>
  <sheetViews>
    <sheetView zoomScalePageLayoutView="0" workbookViewId="0" topLeftCell="A61">
      <selection activeCell="B53" sqref="B53:C53"/>
    </sheetView>
  </sheetViews>
  <sheetFormatPr defaultColWidth="9.00390625" defaultRowHeight="12.75"/>
  <cols>
    <col min="1" max="1" width="8.75390625" style="3" customWidth="1"/>
    <col min="2" max="2" width="27.875" style="3" customWidth="1"/>
    <col min="3" max="3" width="140.125" style="3" customWidth="1"/>
    <col min="4" max="4" width="11.875" style="14" hidden="1" customWidth="1"/>
    <col min="5" max="5" width="12.25390625" style="3" hidden="1" customWidth="1"/>
    <col min="6" max="6" width="11.125" style="3" hidden="1" customWidth="1"/>
    <col min="7" max="7" width="14.625" style="15" hidden="1" customWidth="1"/>
    <col min="8" max="8" width="13.125" style="3" hidden="1" customWidth="1"/>
    <col min="9" max="9" width="13.375" style="3" hidden="1" customWidth="1"/>
    <col min="10" max="10" width="13.875" style="3" customWidth="1"/>
    <col min="11" max="16384" width="9.125" style="3" customWidth="1"/>
  </cols>
  <sheetData>
    <row r="1" spans="2:10" ht="12.75">
      <c r="B1" s="1"/>
      <c r="C1" s="2"/>
      <c r="D1" s="2"/>
      <c r="F1" s="100"/>
      <c r="H1" s="100"/>
      <c r="J1" s="100" t="s">
        <v>74</v>
      </c>
    </row>
    <row r="2" spans="3:10" ht="12.75">
      <c r="C2" s="5"/>
      <c r="D2" s="5"/>
      <c r="F2" s="4"/>
      <c r="H2" s="4"/>
      <c r="J2" s="4" t="s">
        <v>632</v>
      </c>
    </row>
    <row r="3" spans="3:10" ht="12.75">
      <c r="C3" s="5"/>
      <c r="D3" s="5"/>
      <c r="F3" s="4"/>
      <c r="H3" s="4"/>
      <c r="J3" s="4" t="s">
        <v>471</v>
      </c>
    </row>
    <row r="4" spans="3:10" ht="12.75">
      <c r="C4" s="5"/>
      <c r="D4" s="5"/>
      <c r="F4" s="4"/>
      <c r="H4" s="4"/>
      <c r="J4" s="4" t="s">
        <v>473</v>
      </c>
    </row>
    <row r="5" spans="2:3" ht="12.75">
      <c r="B5" s="4"/>
      <c r="C5" s="4"/>
    </row>
    <row r="6" spans="2:3" ht="12.75">
      <c r="B6" s="4"/>
      <c r="C6" s="4"/>
    </row>
    <row r="7" spans="2:3" ht="12.75">
      <c r="B7" s="4"/>
      <c r="C7" s="4"/>
    </row>
    <row r="8" spans="2:3" ht="12.75">
      <c r="B8" s="4"/>
      <c r="C8" s="4"/>
    </row>
    <row r="9" spans="2:4" ht="12.75">
      <c r="B9" s="294" t="s">
        <v>108</v>
      </c>
      <c r="C9" s="300"/>
      <c r="D9" s="300"/>
    </row>
    <row r="10" spans="2:4" ht="12.75">
      <c r="B10" s="204"/>
      <c r="C10" s="204"/>
      <c r="D10" s="4"/>
    </row>
    <row r="11" spans="2:10" s="21" customFormat="1" ht="36" customHeight="1">
      <c r="B11" s="205" t="s">
        <v>42</v>
      </c>
      <c r="C11" s="6" t="s">
        <v>170</v>
      </c>
      <c r="D11" s="6" t="s">
        <v>409</v>
      </c>
      <c r="E11" s="95" t="s">
        <v>446</v>
      </c>
      <c r="F11" s="6" t="s">
        <v>409</v>
      </c>
      <c r="G11" s="206" t="s">
        <v>269</v>
      </c>
      <c r="H11" s="6" t="s">
        <v>409</v>
      </c>
      <c r="I11" s="6" t="s">
        <v>446</v>
      </c>
      <c r="J11" s="6" t="s">
        <v>649</v>
      </c>
    </row>
    <row r="12" spans="2:10" s="21" customFormat="1" ht="12.75">
      <c r="B12" s="207"/>
      <c r="C12" s="207" t="s">
        <v>623</v>
      </c>
      <c r="D12" s="208">
        <f>D13+D38</f>
        <v>159859.8</v>
      </c>
      <c r="E12" s="9">
        <f>E13+E38</f>
        <v>10603.8</v>
      </c>
      <c r="F12" s="209">
        <f>D12+E12</f>
        <v>170463.59999999998</v>
      </c>
      <c r="G12" s="210">
        <f>G13+G38</f>
        <v>10560.2</v>
      </c>
      <c r="H12" s="209">
        <f>F12+G12</f>
        <v>181023.8</v>
      </c>
      <c r="I12" s="95">
        <f>I13+I38</f>
        <v>15119.5</v>
      </c>
      <c r="J12" s="113">
        <f>H12+I12</f>
        <v>196143.3</v>
      </c>
    </row>
    <row r="13" spans="2:10" s="21" customFormat="1" ht="12.75">
      <c r="B13" s="6" t="s">
        <v>292</v>
      </c>
      <c r="C13" s="211" t="s">
        <v>625</v>
      </c>
      <c r="D13" s="208">
        <f>D14+D25</f>
        <v>38587</v>
      </c>
      <c r="E13" s="9"/>
      <c r="F13" s="209">
        <f aca="true" t="shared" si="0" ref="F13:F84">D13+E13</f>
        <v>38587</v>
      </c>
      <c r="G13" s="210">
        <f>G14+G25</f>
        <v>0</v>
      </c>
      <c r="H13" s="209">
        <f aca="true" t="shared" si="1" ref="H13:H87">F13+G13</f>
        <v>38587</v>
      </c>
      <c r="I13" s="95">
        <f>I14+I25</f>
        <v>7400</v>
      </c>
      <c r="J13" s="113">
        <f aca="true" t="shared" si="2" ref="J13:J82">H13+I13</f>
        <v>45987</v>
      </c>
    </row>
    <row r="14" spans="2:10" s="21" customFormat="1" ht="12.75">
      <c r="B14" s="6"/>
      <c r="C14" s="207" t="s">
        <v>293</v>
      </c>
      <c r="D14" s="208">
        <f>SUM(D15:D24)</f>
        <v>36523</v>
      </c>
      <c r="E14" s="9"/>
      <c r="F14" s="209">
        <f t="shared" si="0"/>
        <v>36523</v>
      </c>
      <c r="G14" s="210">
        <f>G15+G16+G17+G18+G19+G20+G23+G21+G22+G24</f>
        <v>0</v>
      </c>
      <c r="H14" s="209">
        <f t="shared" si="1"/>
        <v>36523</v>
      </c>
      <c r="I14" s="95">
        <f>I15+I16+I17+I18+I19+I20+I23+I21+I22+I24</f>
        <v>0</v>
      </c>
      <c r="J14" s="113">
        <f t="shared" si="2"/>
        <v>36523</v>
      </c>
    </row>
    <row r="15" spans="2:10" ht="25.5">
      <c r="B15" s="212" t="s">
        <v>171</v>
      </c>
      <c r="C15" s="213" t="s">
        <v>618</v>
      </c>
      <c r="D15" s="214">
        <v>30400</v>
      </c>
      <c r="E15" s="13">
        <v>-100</v>
      </c>
      <c r="F15" s="215">
        <f t="shared" si="0"/>
        <v>30300</v>
      </c>
      <c r="G15" s="216"/>
      <c r="H15" s="215">
        <f t="shared" si="1"/>
        <v>30300</v>
      </c>
      <c r="I15" s="17"/>
      <c r="J15" s="114">
        <f t="shared" si="2"/>
        <v>30300</v>
      </c>
    </row>
    <row r="16" spans="2:10" ht="45" customHeight="1">
      <c r="B16" s="212" t="s">
        <v>82</v>
      </c>
      <c r="C16" s="213" t="s">
        <v>210</v>
      </c>
      <c r="D16" s="214">
        <v>58</v>
      </c>
      <c r="E16" s="13">
        <v>100</v>
      </c>
      <c r="F16" s="215">
        <f t="shared" si="0"/>
        <v>158</v>
      </c>
      <c r="G16" s="216"/>
      <c r="H16" s="215">
        <f t="shared" si="1"/>
        <v>158</v>
      </c>
      <c r="I16" s="17"/>
      <c r="J16" s="114">
        <f t="shared" si="2"/>
        <v>158</v>
      </c>
    </row>
    <row r="17" spans="2:10" ht="25.5">
      <c r="B17" s="217" t="s">
        <v>218</v>
      </c>
      <c r="C17" s="218" t="s">
        <v>219</v>
      </c>
      <c r="D17" s="219">
        <v>318</v>
      </c>
      <c r="E17" s="13"/>
      <c r="F17" s="215">
        <f t="shared" si="0"/>
        <v>318</v>
      </c>
      <c r="G17" s="216"/>
      <c r="H17" s="215">
        <f t="shared" si="1"/>
        <v>318</v>
      </c>
      <c r="I17" s="17"/>
      <c r="J17" s="114">
        <f t="shared" si="2"/>
        <v>318</v>
      </c>
    </row>
    <row r="18" spans="2:10" ht="25.5">
      <c r="B18" s="217" t="s">
        <v>220</v>
      </c>
      <c r="C18" s="201" t="s">
        <v>221</v>
      </c>
      <c r="D18" s="219">
        <v>9</v>
      </c>
      <c r="E18" s="13"/>
      <c r="F18" s="215">
        <f t="shared" si="0"/>
        <v>9</v>
      </c>
      <c r="G18" s="216"/>
      <c r="H18" s="215">
        <f t="shared" si="1"/>
        <v>9</v>
      </c>
      <c r="I18" s="17"/>
      <c r="J18" s="114">
        <f t="shared" si="2"/>
        <v>9</v>
      </c>
    </row>
    <row r="19" spans="2:10" ht="25.5">
      <c r="B19" s="217" t="s">
        <v>222</v>
      </c>
      <c r="C19" s="218" t="s">
        <v>223</v>
      </c>
      <c r="D19" s="219">
        <v>530</v>
      </c>
      <c r="E19" s="13"/>
      <c r="F19" s="215">
        <f t="shared" si="0"/>
        <v>530</v>
      </c>
      <c r="G19" s="216"/>
      <c r="H19" s="215">
        <f t="shared" si="1"/>
        <v>530</v>
      </c>
      <c r="I19" s="17"/>
      <c r="J19" s="114">
        <f t="shared" si="2"/>
        <v>530</v>
      </c>
    </row>
    <row r="20" spans="2:10" ht="25.5">
      <c r="B20" s="217" t="s">
        <v>224</v>
      </c>
      <c r="C20" s="218" t="s">
        <v>225</v>
      </c>
      <c r="D20" s="219">
        <v>26</v>
      </c>
      <c r="E20" s="13"/>
      <c r="F20" s="215">
        <f t="shared" si="0"/>
        <v>26</v>
      </c>
      <c r="G20" s="216"/>
      <c r="H20" s="215">
        <f t="shared" si="1"/>
        <v>26</v>
      </c>
      <c r="I20" s="17"/>
      <c r="J20" s="114">
        <f t="shared" si="2"/>
        <v>26</v>
      </c>
    </row>
    <row r="21" spans="2:10" ht="12.75">
      <c r="B21" s="202" t="s">
        <v>214</v>
      </c>
      <c r="C21" s="11" t="s">
        <v>263</v>
      </c>
      <c r="D21" s="214">
        <v>4301</v>
      </c>
      <c r="E21" s="13"/>
      <c r="F21" s="215">
        <f>D21+E21</f>
        <v>4301</v>
      </c>
      <c r="G21" s="216"/>
      <c r="H21" s="215">
        <f>F21+G21</f>
        <v>4301</v>
      </c>
      <c r="I21" s="17"/>
      <c r="J21" s="114">
        <f>H21+I21</f>
        <v>4301</v>
      </c>
    </row>
    <row r="22" spans="2:10" ht="12.75">
      <c r="B22" s="202" t="s">
        <v>404</v>
      </c>
      <c r="C22" s="11" t="s">
        <v>264</v>
      </c>
      <c r="D22" s="214">
        <v>176</v>
      </c>
      <c r="E22" s="13"/>
      <c r="F22" s="215">
        <f>D22+E22</f>
        <v>176</v>
      </c>
      <c r="G22" s="216"/>
      <c r="H22" s="215">
        <f>F22+G22</f>
        <v>176</v>
      </c>
      <c r="I22" s="17"/>
      <c r="J22" s="114">
        <f>H22+I22</f>
        <v>176</v>
      </c>
    </row>
    <row r="23" spans="2:10" ht="17.25" customHeight="1">
      <c r="B23" s="212" t="s">
        <v>403</v>
      </c>
      <c r="C23" s="213" t="s">
        <v>215</v>
      </c>
      <c r="D23" s="214">
        <v>35</v>
      </c>
      <c r="E23" s="13"/>
      <c r="F23" s="215">
        <f t="shared" si="0"/>
        <v>35</v>
      </c>
      <c r="G23" s="216"/>
      <c r="H23" s="215">
        <f t="shared" si="1"/>
        <v>35</v>
      </c>
      <c r="I23" s="17"/>
      <c r="J23" s="114">
        <f t="shared" si="2"/>
        <v>35</v>
      </c>
    </row>
    <row r="24" spans="2:10" ht="25.5">
      <c r="B24" s="202" t="s">
        <v>175</v>
      </c>
      <c r="C24" s="11" t="s">
        <v>216</v>
      </c>
      <c r="D24" s="214">
        <v>670</v>
      </c>
      <c r="E24" s="13"/>
      <c r="F24" s="215">
        <f t="shared" si="0"/>
        <v>670</v>
      </c>
      <c r="G24" s="216"/>
      <c r="H24" s="215">
        <f t="shared" si="1"/>
        <v>670</v>
      </c>
      <c r="I24" s="17"/>
      <c r="J24" s="114">
        <f t="shared" si="2"/>
        <v>670</v>
      </c>
    </row>
    <row r="25" spans="2:10" ht="12.75">
      <c r="B25" s="203"/>
      <c r="C25" s="6" t="s">
        <v>294</v>
      </c>
      <c r="D25" s="208">
        <f>D26+D27+D28+D30+D31+D32+D33+D34+D35+D36+D37</f>
        <v>2064</v>
      </c>
      <c r="E25" s="13"/>
      <c r="F25" s="209">
        <f t="shared" si="0"/>
        <v>2064</v>
      </c>
      <c r="G25" s="210">
        <f>G26+G27+G28+G30+G31+G32+G33+G34+G35+G36+G37</f>
        <v>0</v>
      </c>
      <c r="H25" s="209">
        <f t="shared" si="1"/>
        <v>2064</v>
      </c>
      <c r="I25" s="95">
        <f>I26+I27+I28+I29+I30+I31+I32+I33+I34+I35+I36+I37</f>
        <v>7400</v>
      </c>
      <c r="J25" s="113">
        <f t="shared" si="2"/>
        <v>9464</v>
      </c>
    </row>
    <row r="26" spans="2:10" ht="25.5">
      <c r="B26" s="202" t="s">
        <v>178</v>
      </c>
      <c r="C26" s="11" t="s">
        <v>97</v>
      </c>
      <c r="D26" s="214">
        <v>1088</v>
      </c>
      <c r="E26" s="13"/>
      <c r="F26" s="215">
        <f t="shared" si="0"/>
        <v>1088</v>
      </c>
      <c r="G26" s="216"/>
      <c r="H26" s="215">
        <f t="shared" si="1"/>
        <v>1088</v>
      </c>
      <c r="I26" s="17"/>
      <c r="J26" s="114">
        <f t="shared" si="2"/>
        <v>1088</v>
      </c>
    </row>
    <row r="27" spans="2:10" ht="25.5">
      <c r="B27" s="202" t="s">
        <v>98</v>
      </c>
      <c r="C27" s="11" t="s">
        <v>166</v>
      </c>
      <c r="D27" s="214">
        <v>243</v>
      </c>
      <c r="E27" s="13"/>
      <c r="F27" s="215">
        <f t="shared" si="0"/>
        <v>243</v>
      </c>
      <c r="G27" s="216"/>
      <c r="H27" s="215">
        <f t="shared" si="1"/>
        <v>243</v>
      </c>
      <c r="I27" s="17"/>
      <c r="J27" s="114">
        <f t="shared" si="2"/>
        <v>243</v>
      </c>
    </row>
    <row r="28" spans="2:10" ht="12.75">
      <c r="B28" s="203" t="s">
        <v>266</v>
      </c>
      <c r="C28" s="11" t="s">
        <v>274</v>
      </c>
      <c r="D28" s="214">
        <v>147</v>
      </c>
      <c r="E28" s="13"/>
      <c r="F28" s="215">
        <f t="shared" si="0"/>
        <v>147</v>
      </c>
      <c r="G28" s="216"/>
      <c r="H28" s="215">
        <f t="shared" si="1"/>
        <v>147</v>
      </c>
      <c r="I28" s="17"/>
      <c r="J28" s="114">
        <f t="shared" si="2"/>
        <v>147</v>
      </c>
    </row>
    <row r="29" spans="2:10" ht="38.25">
      <c r="B29" s="202" t="s">
        <v>179</v>
      </c>
      <c r="C29" s="11" t="s">
        <v>213</v>
      </c>
      <c r="D29" s="214"/>
      <c r="E29" s="13"/>
      <c r="F29" s="215"/>
      <c r="G29" s="216"/>
      <c r="H29" s="215"/>
      <c r="I29" s="17">
        <v>7400</v>
      </c>
      <c r="J29" s="114">
        <f t="shared" si="2"/>
        <v>7400</v>
      </c>
    </row>
    <row r="30" spans="2:10" ht="12.75">
      <c r="B30" s="202" t="s">
        <v>180</v>
      </c>
      <c r="C30" s="11" t="s">
        <v>275</v>
      </c>
      <c r="D30" s="214">
        <v>85</v>
      </c>
      <c r="E30" s="13"/>
      <c r="F30" s="215">
        <f t="shared" si="0"/>
        <v>85</v>
      </c>
      <c r="G30" s="216"/>
      <c r="H30" s="215">
        <f t="shared" si="1"/>
        <v>85</v>
      </c>
      <c r="I30" s="17"/>
      <c r="J30" s="114">
        <f t="shared" si="2"/>
        <v>85</v>
      </c>
    </row>
    <row r="31" spans="2:10" ht="38.25">
      <c r="B31" s="217" t="s">
        <v>277</v>
      </c>
      <c r="C31" s="213" t="s">
        <v>238</v>
      </c>
      <c r="D31" s="214">
        <v>25</v>
      </c>
      <c r="E31" s="13"/>
      <c r="F31" s="215">
        <f t="shared" si="0"/>
        <v>25</v>
      </c>
      <c r="G31" s="216"/>
      <c r="H31" s="215">
        <f t="shared" si="1"/>
        <v>25</v>
      </c>
      <c r="I31" s="17">
        <v>-10</v>
      </c>
      <c r="J31" s="114">
        <f t="shared" si="2"/>
        <v>15</v>
      </c>
    </row>
    <row r="32" spans="2:10" ht="25.5">
      <c r="B32" s="217" t="s">
        <v>278</v>
      </c>
      <c r="C32" s="220" t="s">
        <v>248</v>
      </c>
      <c r="D32" s="214">
        <v>20</v>
      </c>
      <c r="E32" s="13"/>
      <c r="F32" s="215">
        <f t="shared" si="0"/>
        <v>20</v>
      </c>
      <c r="G32" s="216"/>
      <c r="H32" s="215">
        <f t="shared" si="1"/>
        <v>20</v>
      </c>
      <c r="I32" s="17">
        <v>10</v>
      </c>
      <c r="J32" s="114">
        <f t="shared" si="2"/>
        <v>30</v>
      </c>
    </row>
    <row r="33" spans="2:10" ht="12.75">
      <c r="B33" s="217" t="s">
        <v>77</v>
      </c>
      <c r="C33" s="221" t="s">
        <v>80</v>
      </c>
      <c r="D33" s="214">
        <v>30</v>
      </c>
      <c r="E33" s="13"/>
      <c r="F33" s="215">
        <f t="shared" si="0"/>
        <v>30</v>
      </c>
      <c r="G33" s="216"/>
      <c r="H33" s="215">
        <f t="shared" si="1"/>
        <v>30</v>
      </c>
      <c r="I33" s="17">
        <v>-15</v>
      </c>
      <c r="J33" s="114">
        <f t="shared" si="2"/>
        <v>15</v>
      </c>
    </row>
    <row r="34" spans="2:10" ht="12.75">
      <c r="B34" s="217" t="s">
        <v>280</v>
      </c>
      <c r="C34" s="222" t="s">
        <v>81</v>
      </c>
      <c r="D34" s="214">
        <v>10</v>
      </c>
      <c r="E34" s="13"/>
      <c r="F34" s="215">
        <f t="shared" si="0"/>
        <v>10</v>
      </c>
      <c r="G34" s="216"/>
      <c r="H34" s="215">
        <f t="shared" si="1"/>
        <v>10</v>
      </c>
      <c r="I34" s="17">
        <v>15</v>
      </c>
      <c r="J34" s="114">
        <f t="shared" si="2"/>
        <v>25</v>
      </c>
    </row>
    <row r="35" spans="2:10" ht="12.75">
      <c r="B35" s="217" t="s">
        <v>279</v>
      </c>
      <c r="C35" s="220" t="s">
        <v>169</v>
      </c>
      <c r="D35" s="214">
        <v>35</v>
      </c>
      <c r="E35" s="13"/>
      <c r="F35" s="215">
        <f t="shared" si="0"/>
        <v>35</v>
      </c>
      <c r="G35" s="216"/>
      <c r="H35" s="215">
        <f t="shared" si="1"/>
        <v>35</v>
      </c>
      <c r="I35" s="17"/>
      <c r="J35" s="114">
        <f t="shared" si="2"/>
        <v>35</v>
      </c>
    </row>
    <row r="36" spans="2:10" ht="12.75">
      <c r="B36" s="223" t="s">
        <v>281</v>
      </c>
      <c r="C36" s="222" t="s">
        <v>282</v>
      </c>
      <c r="D36" s="214">
        <v>60</v>
      </c>
      <c r="E36" s="13"/>
      <c r="F36" s="215">
        <f t="shared" si="0"/>
        <v>60</v>
      </c>
      <c r="G36" s="216"/>
      <c r="H36" s="215">
        <f t="shared" si="1"/>
        <v>60</v>
      </c>
      <c r="I36" s="17"/>
      <c r="J36" s="114">
        <f t="shared" si="2"/>
        <v>60</v>
      </c>
    </row>
    <row r="37" spans="2:10" ht="12.75">
      <c r="B37" s="223" t="s">
        <v>291</v>
      </c>
      <c r="C37" s="224" t="s">
        <v>284</v>
      </c>
      <c r="D37" s="214">
        <v>321</v>
      </c>
      <c r="E37" s="13"/>
      <c r="F37" s="215">
        <f t="shared" si="0"/>
        <v>321</v>
      </c>
      <c r="G37" s="216"/>
      <c r="H37" s="215">
        <f t="shared" si="1"/>
        <v>321</v>
      </c>
      <c r="I37" s="17"/>
      <c r="J37" s="114">
        <f t="shared" si="2"/>
        <v>321</v>
      </c>
    </row>
    <row r="38" spans="2:10" s="21" customFormat="1" ht="12.75">
      <c r="B38" s="225" t="s">
        <v>295</v>
      </c>
      <c r="C38" s="226" t="s">
        <v>626</v>
      </c>
      <c r="D38" s="227">
        <f>D39</f>
        <v>121272.8</v>
      </c>
      <c r="E38" s="9">
        <f>E39+E86</f>
        <v>10603.8</v>
      </c>
      <c r="F38" s="209">
        <f t="shared" si="0"/>
        <v>131876.6</v>
      </c>
      <c r="G38" s="210">
        <f>G39+G86</f>
        <v>10560.2</v>
      </c>
      <c r="H38" s="209">
        <f t="shared" si="1"/>
        <v>142436.80000000002</v>
      </c>
      <c r="I38" s="95">
        <f>I39+I86</f>
        <v>7719.5</v>
      </c>
      <c r="J38" s="113">
        <f t="shared" si="2"/>
        <v>150156.30000000002</v>
      </c>
    </row>
    <row r="39" spans="2:10" ht="12.75">
      <c r="B39" s="203" t="s">
        <v>296</v>
      </c>
      <c r="C39" s="228" t="s">
        <v>627</v>
      </c>
      <c r="D39" s="219">
        <f>D40+D54+D44+D73</f>
        <v>121272.8</v>
      </c>
      <c r="E39" s="219">
        <f>E40+E44+E54+E73+E88</f>
        <v>10543.8</v>
      </c>
      <c r="F39" s="215">
        <f t="shared" si="0"/>
        <v>131816.6</v>
      </c>
      <c r="G39" s="216">
        <f>G40+G44+G54+G73</f>
        <v>10444.5</v>
      </c>
      <c r="H39" s="215">
        <f t="shared" si="1"/>
        <v>142261.1</v>
      </c>
      <c r="I39" s="17">
        <f>I40+I44+I54+I73</f>
        <v>7719.5</v>
      </c>
      <c r="J39" s="114">
        <f t="shared" si="2"/>
        <v>149980.6</v>
      </c>
    </row>
    <row r="40" spans="2:10" s="21" customFormat="1" ht="12.75">
      <c r="B40" s="225" t="s">
        <v>297</v>
      </c>
      <c r="C40" s="8" t="s">
        <v>40</v>
      </c>
      <c r="D40" s="229">
        <f>D41+D42</f>
        <v>30593</v>
      </c>
      <c r="E40" s="9">
        <f>E41+E42+E43</f>
        <v>442.3</v>
      </c>
      <c r="F40" s="209">
        <f t="shared" si="0"/>
        <v>31035.3</v>
      </c>
      <c r="G40" s="210">
        <f>G41+G42+G43</f>
        <v>0</v>
      </c>
      <c r="H40" s="209">
        <f t="shared" si="1"/>
        <v>31035.3</v>
      </c>
      <c r="I40" s="95">
        <f>I41+I42+I43</f>
        <v>2130</v>
      </c>
      <c r="J40" s="113">
        <f t="shared" si="2"/>
        <v>33165.3</v>
      </c>
    </row>
    <row r="41" spans="2:10" ht="12.75">
      <c r="B41" s="202" t="s">
        <v>298</v>
      </c>
      <c r="C41" s="11" t="s">
        <v>190</v>
      </c>
      <c r="D41" s="219">
        <v>29393</v>
      </c>
      <c r="E41" s="13"/>
      <c r="F41" s="215">
        <f t="shared" si="0"/>
        <v>29393</v>
      </c>
      <c r="G41" s="216"/>
      <c r="H41" s="215">
        <f t="shared" si="1"/>
        <v>29393</v>
      </c>
      <c r="I41" s="17"/>
      <c r="J41" s="114">
        <f t="shared" si="2"/>
        <v>29393</v>
      </c>
    </row>
    <row r="42" spans="2:10" ht="12.75">
      <c r="B42" s="202" t="s">
        <v>109</v>
      </c>
      <c r="C42" s="11" t="s">
        <v>120</v>
      </c>
      <c r="D42" s="219">
        <v>1200</v>
      </c>
      <c r="E42" s="13"/>
      <c r="F42" s="215">
        <f t="shared" si="0"/>
        <v>1200</v>
      </c>
      <c r="G42" s="216"/>
      <c r="H42" s="215">
        <f t="shared" si="1"/>
        <v>1200</v>
      </c>
      <c r="I42" s="17">
        <v>2130</v>
      </c>
      <c r="J42" s="114">
        <f t="shared" si="2"/>
        <v>3330</v>
      </c>
    </row>
    <row r="43" spans="2:10" ht="12.75">
      <c r="B43" s="202" t="s">
        <v>444</v>
      </c>
      <c r="C43" s="11" t="s">
        <v>445</v>
      </c>
      <c r="D43" s="219"/>
      <c r="E43" s="13">
        <v>442.3</v>
      </c>
      <c r="F43" s="215">
        <f t="shared" si="0"/>
        <v>442.3</v>
      </c>
      <c r="G43" s="216"/>
      <c r="H43" s="215">
        <f t="shared" si="1"/>
        <v>442.3</v>
      </c>
      <c r="I43" s="17"/>
      <c r="J43" s="114">
        <f t="shared" si="2"/>
        <v>442.3</v>
      </c>
    </row>
    <row r="44" spans="2:10" ht="12.75">
      <c r="B44" s="6" t="s">
        <v>142</v>
      </c>
      <c r="C44" s="8" t="s">
        <v>203</v>
      </c>
      <c r="D44" s="230">
        <f>D50</f>
        <v>3237</v>
      </c>
      <c r="E44" s="9">
        <f>E49</f>
        <v>8581.5</v>
      </c>
      <c r="F44" s="209">
        <f t="shared" si="0"/>
        <v>11818.5</v>
      </c>
      <c r="G44" s="210">
        <f>G49+G50+G45+G46</f>
        <v>1528.1</v>
      </c>
      <c r="H44" s="209">
        <f t="shared" si="1"/>
        <v>13346.6</v>
      </c>
      <c r="I44" s="95">
        <f>I45+I46+I49+I50+I51+I52+I47+I48</f>
        <v>5444.3</v>
      </c>
      <c r="J44" s="113">
        <f t="shared" si="2"/>
        <v>18790.9</v>
      </c>
    </row>
    <row r="45" spans="2:10" ht="25.5">
      <c r="B45" s="202" t="s">
        <v>126</v>
      </c>
      <c r="C45" s="11" t="s">
        <v>230</v>
      </c>
      <c r="D45" s="219"/>
      <c r="E45" s="13"/>
      <c r="F45" s="215"/>
      <c r="G45" s="216">
        <v>1042.5</v>
      </c>
      <c r="H45" s="215">
        <f t="shared" si="1"/>
        <v>1042.5</v>
      </c>
      <c r="I45" s="17"/>
      <c r="J45" s="114">
        <f t="shared" si="2"/>
        <v>1042.5</v>
      </c>
    </row>
    <row r="46" spans="2:10" ht="12.75">
      <c r="B46" s="202" t="s">
        <v>131</v>
      </c>
      <c r="C46" s="11" t="s">
        <v>193</v>
      </c>
      <c r="D46" s="219"/>
      <c r="E46" s="13"/>
      <c r="F46" s="215"/>
      <c r="G46" s="216">
        <v>485.6</v>
      </c>
      <c r="H46" s="215">
        <f t="shared" si="1"/>
        <v>485.6</v>
      </c>
      <c r="I46" s="17"/>
      <c r="J46" s="114">
        <f t="shared" si="2"/>
        <v>485.6</v>
      </c>
    </row>
    <row r="47" spans="2:10" ht="12.75">
      <c r="B47" s="202" t="s">
        <v>650</v>
      </c>
      <c r="C47" s="11" t="s">
        <v>651</v>
      </c>
      <c r="D47" s="219"/>
      <c r="E47" s="13"/>
      <c r="F47" s="215"/>
      <c r="G47" s="216"/>
      <c r="H47" s="215"/>
      <c r="I47" s="17">
        <v>1369.3</v>
      </c>
      <c r="J47" s="114">
        <f t="shared" si="2"/>
        <v>1369.3</v>
      </c>
    </row>
    <row r="48" spans="2:10" s="238" customFormat="1" ht="25.5">
      <c r="B48" s="231" t="s">
        <v>268</v>
      </c>
      <c r="C48" s="151" t="s">
        <v>267</v>
      </c>
      <c r="D48" s="232"/>
      <c r="E48" s="233"/>
      <c r="F48" s="234"/>
      <c r="G48" s="235"/>
      <c r="H48" s="234"/>
      <c r="I48" s="236">
        <v>980</v>
      </c>
      <c r="J48" s="237">
        <f t="shared" si="2"/>
        <v>980</v>
      </c>
    </row>
    <row r="49" spans="2:10" ht="29.25" customHeight="1">
      <c r="B49" s="231" t="s">
        <v>452</v>
      </c>
      <c r="C49" s="151" t="s">
        <v>454</v>
      </c>
      <c r="D49" s="230"/>
      <c r="E49" s="13">
        <v>8581.5</v>
      </c>
      <c r="F49" s="215">
        <f t="shared" si="0"/>
        <v>8581.5</v>
      </c>
      <c r="G49" s="216"/>
      <c r="H49" s="215">
        <f t="shared" si="1"/>
        <v>8581.5</v>
      </c>
      <c r="I49" s="17">
        <v>3085</v>
      </c>
      <c r="J49" s="114">
        <f t="shared" si="2"/>
        <v>11666.5</v>
      </c>
    </row>
    <row r="50" spans="2:10" ht="12.75">
      <c r="B50" s="239" t="s">
        <v>136</v>
      </c>
      <c r="C50" s="293" t="s">
        <v>73</v>
      </c>
      <c r="D50" s="219">
        <f>D51+D52</f>
        <v>3237</v>
      </c>
      <c r="E50" s="13"/>
      <c r="F50" s="215">
        <f t="shared" si="0"/>
        <v>3237</v>
      </c>
      <c r="G50" s="216">
        <f>G51+G52</f>
        <v>0</v>
      </c>
      <c r="H50" s="215">
        <f t="shared" si="1"/>
        <v>3237</v>
      </c>
      <c r="I50" s="17">
        <f>I51+I52+I53</f>
        <v>10</v>
      </c>
      <c r="J50" s="114">
        <f t="shared" si="2"/>
        <v>3247</v>
      </c>
    </row>
    <row r="51" spans="2:10" s="248" customFormat="1" ht="12.75">
      <c r="B51" s="240" t="s">
        <v>136</v>
      </c>
      <c r="C51" s="241" t="s">
        <v>204</v>
      </c>
      <c r="D51" s="242">
        <v>81.7</v>
      </c>
      <c r="E51" s="243"/>
      <c r="F51" s="244">
        <f t="shared" si="0"/>
        <v>81.7</v>
      </c>
      <c r="G51" s="245"/>
      <c r="H51" s="244">
        <f t="shared" si="1"/>
        <v>81.7</v>
      </c>
      <c r="I51" s="246"/>
      <c r="J51" s="247">
        <f t="shared" si="2"/>
        <v>81.7</v>
      </c>
    </row>
    <row r="52" spans="2:10" s="248" customFormat="1" ht="25.5">
      <c r="B52" s="240" t="s">
        <v>136</v>
      </c>
      <c r="C52" s="241" t="s">
        <v>205</v>
      </c>
      <c r="D52" s="242">
        <v>3155.3</v>
      </c>
      <c r="E52" s="243"/>
      <c r="F52" s="244">
        <f t="shared" si="0"/>
        <v>3155.3</v>
      </c>
      <c r="G52" s="245"/>
      <c r="H52" s="244">
        <f t="shared" si="1"/>
        <v>3155.3</v>
      </c>
      <c r="I52" s="246"/>
      <c r="J52" s="247">
        <f t="shared" si="2"/>
        <v>3155.3</v>
      </c>
    </row>
    <row r="53" spans="2:10" s="248" customFormat="1" ht="12.75">
      <c r="B53" s="240" t="s">
        <v>136</v>
      </c>
      <c r="C53" s="241" t="s">
        <v>19</v>
      </c>
      <c r="D53" s="242"/>
      <c r="E53" s="243"/>
      <c r="F53" s="244"/>
      <c r="G53" s="245"/>
      <c r="H53" s="244"/>
      <c r="I53" s="246">
        <v>10</v>
      </c>
      <c r="J53" s="247">
        <f t="shared" si="2"/>
        <v>10</v>
      </c>
    </row>
    <row r="54" spans="2:10" s="21" customFormat="1" ht="12.75">
      <c r="B54" s="6" t="s">
        <v>299</v>
      </c>
      <c r="C54" s="8" t="s">
        <v>41</v>
      </c>
      <c r="D54" s="230">
        <f>D58+D65+D66+D69+D55+D56+D68+D57</f>
        <v>84986.5</v>
      </c>
      <c r="E54" s="230"/>
      <c r="F54" s="209">
        <f t="shared" si="0"/>
        <v>84986.5</v>
      </c>
      <c r="G54" s="210">
        <f>G55+G56+G57+G58+G65+G66+G67+G68+G69</f>
        <v>8816.4</v>
      </c>
      <c r="H54" s="209">
        <f t="shared" si="1"/>
        <v>93802.9</v>
      </c>
      <c r="I54" s="95">
        <f>I55+I56+I57+I58+I65+I66+I67+I68+I69</f>
        <v>45.2</v>
      </c>
      <c r="J54" s="113">
        <f t="shared" si="2"/>
        <v>93848.09999999999</v>
      </c>
    </row>
    <row r="55" spans="2:10" s="21" customFormat="1" ht="12.75">
      <c r="B55" s="249" t="s">
        <v>140</v>
      </c>
      <c r="C55" s="11" t="s">
        <v>129</v>
      </c>
      <c r="D55" s="219">
        <v>687.7</v>
      </c>
      <c r="E55" s="9"/>
      <c r="F55" s="215">
        <f t="shared" si="0"/>
        <v>687.7</v>
      </c>
      <c r="G55" s="210"/>
      <c r="H55" s="215">
        <f t="shared" si="1"/>
        <v>687.7</v>
      </c>
      <c r="I55" s="95"/>
      <c r="J55" s="114">
        <f t="shared" si="2"/>
        <v>687.7</v>
      </c>
    </row>
    <row r="56" spans="2:10" s="21" customFormat="1" ht="25.5">
      <c r="B56" s="249" t="s">
        <v>141</v>
      </c>
      <c r="C56" s="11" t="s">
        <v>144</v>
      </c>
      <c r="D56" s="219">
        <v>173.7</v>
      </c>
      <c r="E56" s="9"/>
      <c r="F56" s="215">
        <f t="shared" si="0"/>
        <v>173.7</v>
      </c>
      <c r="G56" s="210"/>
      <c r="H56" s="215">
        <f t="shared" si="1"/>
        <v>173.7</v>
      </c>
      <c r="I56" s="95"/>
      <c r="J56" s="114">
        <f t="shared" si="2"/>
        <v>173.7</v>
      </c>
    </row>
    <row r="57" spans="2:10" s="21" customFormat="1" ht="12.75">
      <c r="B57" s="202" t="s">
        <v>145</v>
      </c>
      <c r="C57" s="11" t="s">
        <v>146</v>
      </c>
      <c r="D57" s="219">
        <v>1901.7</v>
      </c>
      <c r="E57" s="9"/>
      <c r="F57" s="215">
        <f t="shared" si="0"/>
        <v>1901.7</v>
      </c>
      <c r="G57" s="210"/>
      <c r="H57" s="215">
        <f t="shared" si="1"/>
        <v>1901.7</v>
      </c>
      <c r="I57" s="95"/>
      <c r="J57" s="114">
        <f t="shared" si="2"/>
        <v>1901.7</v>
      </c>
    </row>
    <row r="58" spans="2:10" ht="12.75">
      <c r="B58" s="249" t="s">
        <v>308</v>
      </c>
      <c r="C58" s="11" t="s">
        <v>32</v>
      </c>
      <c r="D58" s="230">
        <f>SUM(D59:D64)</f>
        <v>9322.7</v>
      </c>
      <c r="E58" s="219"/>
      <c r="F58" s="215">
        <f t="shared" si="0"/>
        <v>9322.7</v>
      </c>
      <c r="G58" s="216"/>
      <c r="H58" s="215">
        <f t="shared" si="1"/>
        <v>9322.7</v>
      </c>
      <c r="I58" s="17">
        <f>I59+I60+I61+I62+I63+I64</f>
        <v>0</v>
      </c>
      <c r="J58" s="114">
        <f t="shared" si="2"/>
        <v>9322.7</v>
      </c>
    </row>
    <row r="59" spans="2:10" s="248" customFormat="1" ht="12.75">
      <c r="B59" s="250" t="s">
        <v>308</v>
      </c>
      <c r="C59" s="251" t="s">
        <v>206</v>
      </c>
      <c r="D59" s="242">
        <v>7878.4</v>
      </c>
      <c r="E59" s="252"/>
      <c r="F59" s="244">
        <f t="shared" si="0"/>
        <v>7878.4</v>
      </c>
      <c r="G59" s="245"/>
      <c r="H59" s="244">
        <f t="shared" si="1"/>
        <v>7878.4</v>
      </c>
      <c r="I59" s="253"/>
      <c r="J59" s="254">
        <f t="shared" si="2"/>
        <v>7878.4</v>
      </c>
    </row>
    <row r="60" spans="2:10" s="248" customFormat="1" ht="25.5">
      <c r="B60" s="255" t="s">
        <v>308</v>
      </c>
      <c r="C60" s="251" t="s">
        <v>207</v>
      </c>
      <c r="D60" s="242">
        <v>193.9</v>
      </c>
      <c r="E60" s="252"/>
      <c r="F60" s="244">
        <f t="shared" si="0"/>
        <v>193.9</v>
      </c>
      <c r="G60" s="245"/>
      <c r="H60" s="244">
        <f t="shared" si="1"/>
        <v>193.9</v>
      </c>
      <c r="I60" s="253"/>
      <c r="J60" s="254">
        <f t="shared" si="2"/>
        <v>193.9</v>
      </c>
    </row>
    <row r="61" spans="2:10" s="248" customFormat="1" ht="25.5">
      <c r="B61" s="255" t="s">
        <v>308</v>
      </c>
      <c r="C61" s="251" t="s">
        <v>208</v>
      </c>
      <c r="D61" s="242">
        <v>224.5</v>
      </c>
      <c r="E61" s="252"/>
      <c r="F61" s="244">
        <f t="shared" si="0"/>
        <v>224.5</v>
      </c>
      <c r="G61" s="245"/>
      <c r="H61" s="244">
        <f t="shared" si="1"/>
        <v>224.5</v>
      </c>
      <c r="I61" s="253"/>
      <c r="J61" s="254">
        <f t="shared" si="2"/>
        <v>224.5</v>
      </c>
    </row>
    <row r="62" spans="2:10" s="21" customFormat="1" ht="12.75">
      <c r="B62" s="255" t="s">
        <v>308</v>
      </c>
      <c r="C62" s="251" t="s">
        <v>133</v>
      </c>
      <c r="D62" s="242">
        <v>810.7</v>
      </c>
      <c r="E62" s="9"/>
      <c r="F62" s="244">
        <f t="shared" si="0"/>
        <v>810.7</v>
      </c>
      <c r="G62" s="256"/>
      <c r="H62" s="244">
        <f t="shared" si="1"/>
        <v>810.7</v>
      </c>
      <c r="I62" s="95"/>
      <c r="J62" s="114">
        <f t="shared" si="2"/>
        <v>810.7</v>
      </c>
    </row>
    <row r="63" spans="2:10" s="21" customFormat="1" ht="12.75">
      <c r="B63" s="255" t="s">
        <v>308</v>
      </c>
      <c r="C63" s="251" t="s">
        <v>134</v>
      </c>
      <c r="D63" s="242">
        <v>193.6</v>
      </c>
      <c r="E63" s="9"/>
      <c r="F63" s="244">
        <f t="shared" si="0"/>
        <v>193.6</v>
      </c>
      <c r="G63" s="256"/>
      <c r="H63" s="244">
        <f t="shared" si="1"/>
        <v>193.6</v>
      </c>
      <c r="I63" s="95"/>
      <c r="J63" s="114">
        <f t="shared" si="2"/>
        <v>193.6</v>
      </c>
    </row>
    <row r="64" spans="2:10" s="21" customFormat="1" ht="51">
      <c r="B64" s="255" t="s">
        <v>308</v>
      </c>
      <c r="C64" s="257" t="s">
        <v>211</v>
      </c>
      <c r="D64" s="242">
        <v>21.6</v>
      </c>
      <c r="E64" s="9"/>
      <c r="F64" s="244">
        <f t="shared" si="0"/>
        <v>21.6</v>
      </c>
      <c r="G64" s="256"/>
      <c r="H64" s="244">
        <f t="shared" si="1"/>
        <v>21.6</v>
      </c>
      <c r="I64" s="95"/>
      <c r="J64" s="114">
        <f t="shared" si="2"/>
        <v>21.6</v>
      </c>
    </row>
    <row r="65" spans="2:10" s="21" customFormat="1" ht="25.5">
      <c r="B65" s="249" t="s">
        <v>300</v>
      </c>
      <c r="C65" s="11" t="s">
        <v>234</v>
      </c>
      <c r="D65" s="219">
        <v>3197.3</v>
      </c>
      <c r="E65" s="9"/>
      <c r="F65" s="215">
        <f t="shared" si="0"/>
        <v>3197.3</v>
      </c>
      <c r="G65" s="210"/>
      <c r="H65" s="215">
        <f t="shared" si="1"/>
        <v>3197.3</v>
      </c>
      <c r="I65" s="95"/>
      <c r="J65" s="114">
        <f t="shared" si="2"/>
        <v>3197.3</v>
      </c>
    </row>
    <row r="66" spans="2:10" ht="25.5">
      <c r="B66" s="249" t="s">
        <v>307</v>
      </c>
      <c r="C66" s="11" t="s">
        <v>196</v>
      </c>
      <c r="D66" s="219">
        <v>1365</v>
      </c>
      <c r="E66" s="13"/>
      <c r="F66" s="215">
        <f t="shared" si="0"/>
        <v>1365</v>
      </c>
      <c r="G66" s="216"/>
      <c r="H66" s="215">
        <f t="shared" si="1"/>
        <v>1365</v>
      </c>
      <c r="I66" s="17"/>
      <c r="J66" s="114">
        <f t="shared" si="2"/>
        <v>1365</v>
      </c>
    </row>
    <row r="67" spans="2:10" s="248" customFormat="1" ht="38.25">
      <c r="B67" s="231" t="s">
        <v>151</v>
      </c>
      <c r="C67" s="151" t="s">
        <v>200</v>
      </c>
      <c r="D67" s="242"/>
      <c r="E67" s="252"/>
      <c r="F67" s="244"/>
      <c r="G67" s="258">
        <v>4865</v>
      </c>
      <c r="H67" s="259">
        <f>F67+G67</f>
        <v>4865</v>
      </c>
      <c r="I67" s="253"/>
      <c r="J67" s="254">
        <f t="shared" si="2"/>
        <v>4865</v>
      </c>
    </row>
    <row r="68" spans="2:10" s="266" customFormat="1" ht="25.5">
      <c r="B68" s="260" t="s">
        <v>306</v>
      </c>
      <c r="C68" s="261" t="s">
        <v>198</v>
      </c>
      <c r="D68" s="262">
        <v>6109.1</v>
      </c>
      <c r="E68" s="263"/>
      <c r="F68" s="215">
        <f t="shared" si="0"/>
        <v>6109.1</v>
      </c>
      <c r="G68" s="264"/>
      <c r="H68" s="215">
        <f t="shared" si="1"/>
        <v>6109.1</v>
      </c>
      <c r="I68" s="265"/>
      <c r="J68" s="114">
        <f t="shared" si="2"/>
        <v>6109.1</v>
      </c>
    </row>
    <row r="69" spans="2:10" ht="12.75">
      <c r="B69" s="249" t="s">
        <v>309</v>
      </c>
      <c r="C69" s="11" t="s">
        <v>629</v>
      </c>
      <c r="D69" s="230">
        <f>SUM(D70:D71)</f>
        <v>62229.3</v>
      </c>
      <c r="E69" s="13"/>
      <c r="F69" s="215">
        <f t="shared" si="0"/>
        <v>62229.3</v>
      </c>
      <c r="G69" s="216">
        <f>G70+G71</f>
        <v>3951.4</v>
      </c>
      <c r="H69" s="215">
        <f t="shared" si="1"/>
        <v>66180.7</v>
      </c>
      <c r="I69" s="17">
        <f>I70+I71+I72</f>
        <v>45.2</v>
      </c>
      <c r="J69" s="114">
        <f t="shared" si="2"/>
        <v>66225.9</v>
      </c>
    </row>
    <row r="70" spans="2:10" s="248" customFormat="1" ht="51">
      <c r="B70" s="250" t="s">
        <v>309</v>
      </c>
      <c r="C70" s="251" t="s">
        <v>96</v>
      </c>
      <c r="D70" s="242">
        <v>62179.3</v>
      </c>
      <c r="E70" s="243"/>
      <c r="F70" s="244">
        <f t="shared" si="0"/>
        <v>62179.3</v>
      </c>
      <c r="G70" s="245">
        <v>3951.4</v>
      </c>
      <c r="H70" s="244">
        <f t="shared" si="1"/>
        <v>66130.7</v>
      </c>
      <c r="I70" s="246"/>
      <c r="J70" s="247">
        <f t="shared" si="2"/>
        <v>66130.7</v>
      </c>
    </row>
    <row r="71" spans="2:10" s="248" customFormat="1" ht="25.5">
      <c r="B71" s="255" t="s">
        <v>309</v>
      </c>
      <c r="C71" s="251" t="s">
        <v>209</v>
      </c>
      <c r="D71" s="242">
        <v>50</v>
      </c>
      <c r="E71" s="243"/>
      <c r="F71" s="244">
        <f t="shared" si="0"/>
        <v>50</v>
      </c>
      <c r="G71" s="245"/>
      <c r="H71" s="244">
        <f t="shared" si="1"/>
        <v>50</v>
      </c>
      <c r="I71" s="246"/>
      <c r="J71" s="247">
        <f t="shared" si="2"/>
        <v>50</v>
      </c>
    </row>
    <row r="72" spans="2:10" s="248" customFormat="1" ht="25.5">
      <c r="B72" s="255" t="s">
        <v>309</v>
      </c>
      <c r="C72" s="251" t="s">
        <v>20</v>
      </c>
      <c r="D72" s="242"/>
      <c r="E72" s="243"/>
      <c r="F72" s="244"/>
      <c r="G72" s="245"/>
      <c r="H72" s="244"/>
      <c r="I72" s="246">
        <v>45.2</v>
      </c>
      <c r="J72" s="247">
        <f t="shared" si="2"/>
        <v>45.2</v>
      </c>
    </row>
    <row r="73" spans="2:10" ht="12.75">
      <c r="B73" s="23" t="s">
        <v>624</v>
      </c>
      <c r="C73" s="8" t="s">
        <v>143</v>
      </c>
      <c r="D73" s="230">
        <f>D74</f>
        <v>2456.3</v>
      </c>
      <c r="E73" s="9">
        <f>E74+E76</f>
        <v>1520</v>
      </c>
      <c r="F73" s="209">
        <f t="shared" si="0"/>
        <v>3976.3</v>
      </c>
      <c r="G73" s="210">
        <f>G74+G76+G75</f>
        <v>100</v>
      </c>
      <c r="H73" s="209">
        <f t="shared" si="1"/>
        <v>4076.3</v>
      </c>
      <c r="I73" s="95">
        <f>I74+I75+I76</f>
        <v>100</v>
      </c>
      <c r="J73" s="113">
        <f t="shared" si="2"/>
        <v>4176.3</v>
      </c>
    </row>
    <row r="74" spans="2:10" ht="25.5">
      <c r="B74" s="249" t="s">
        <v>94</v>
      </c>
      <c r="C74" s="11" t="s">
        <v>95</v>
      </c>
      <c r="D74" s="219">
        <v>2456.3</v>
      </c>
      <c r="E74" s="13"/>
      <c r="F74" s="215">
        <f t="shared" si="0"/>
        <v>2456.3</v>
      </c>
      <c r="G74" s="216"/>
      <c r="H74" s="215">
        <f t="shared" si="1"/>
        <v>2456.3</v>
      </c>
      <c r="I74" s="17"/>
      <c r="J74" s="114">
        <f t="shared" si="2"/>
        <v>2456.3</v>
      </c>
    </row>
    <row r="75" spans="2:10" s="275" customFormat="1" ht="25.5">
      <c r="B75" s="267" t="s">
        <v>236</v>
      </c>
      <c r="C75" s="268" t="s">
        <v>237</v>
      </c>
      <c r="D75" s="269"/>
      <c r="E75" s="270"/>
      <c r="F75" s="271"/>
      <c r="G75" s="272">
        <v>100</v>
      </c>
      <c r="H75" s="271">
        <f t="shared" si="1"/>
        <v>100</v>
      </c>
      <c r="I75" s="273"/>
      <c r="J75" s="274">
        <f t="shared" si="2"/>
        <v>100</v>
      </c>
    </row>
    <row r="76" spans="2:10" s="275" customFormat="1" ht="12.75">
      <c r="B76" s="276" t="s">
        <v>155</v>
      </c>
      <c r="C76" s="277" t="s">
        <v>156</v>
      </c>
      <c r="D76" s="271">
        <v>0</v>
      </c>
      <c r="E76" s="271">
        <f>E77</f>
        <v>1520</v>
      </c>
      <c r="F76" s="271">
        <f t="shared" si="0"/>
        <v>1520</v>
      </c>
      <c r="G76" s="272">
        <f>G77</f>
        <v>0</v>
      </c>
      <c r="H76" s="271">
        <f t="shared" si="1"/>
        <v>1520</v>
      </c>
      <c r="I76" s="273">
        <f>I77</f>
        <v>100</v>
      </c>
      <c r="J76" s="274">
        <f t="shared" si="2"/>
        <v>1620</v>
      </c>
    </row>
    <row r="77" spans="2:10" s="248" customFormat="1" ht="12.75">
      <c r="B77" s="250"/>
      <c r="C77" s="278" t="s">
        <v>447</v>
      </c>
      <c r="D77" s="259">
        <f>D78+D79+D81+D82+D83+D84</f>
        <v>0</v>
      </c>
      <c r="E77" s="259">
        <f>E78+E79+E81+E82+E83+E84</f>
        <v>1520</v>
      </c>
      <c r="F77" s="259">
        <f t="shared" si="0"/>
        <v>1520</v>
      </c>
      <c r="G77" s="258">
        <f>G78+G79+G81+G82+G83+G84</f>
        <v>0</v>
      </c>
      <c r="H77" s="259">
        <f t="shared" si="1"/>
        <v>1520</v>
      </c>
      <c r="I77" s="253">
        <f>I78+I79+I81+I82+I83+I84+I85+I80</f>
        <v>100</v>
      </c>
      <c r="J77" s="254">
        <f t="shared" si="2"/>
        <v>1620</v>
      </c>
    </row>
    <row r="78" spans="2:10" s="248" customFormat="1" ht="12.75">
      <c r="B78" s="250"/>
      <c r="C78" s="279" t="s">
        <v>448</v>
      </c>
      <c r="D78" s="244"/>
      <c r="E78" s="244">
        <v>150</v>
      </c>
      <c r="F78" s="244">
        <f t="shared" si="0"/>
        <v>150</v>
      </c>
      <c r="G78" s="245"/>
      <c r="H78" s="244">
        <f t="shared" si="1"/>
        <v>150</v>
      </c>
      <c r="I78" s="246"/>
      <c r="J78" s="247">
        <f t="shared" si="2"/>
        <v>150</v>
      </c>
    </row>
    <row r="79" spans="2:10" s="248" customFormat="1" ht="12.75">
      <c r="B79" s="250"/>
      <c r="C79" s="279" t="s">
        <v>449</v>
      </c>
      <c r="D79" s="244"/>
      <c r="E79" s="244">
        <v>250</v>
      </c>
      <c r="F79" s="244">
        <f t="shared" si="0"/>
        <v>250</v>
      </c>
      <c r="G79" s="245"/>
      <c r="H79" s="244">
        <f t="shared" si="1"/>
        <v>250</v>
      </c>
      <c r="I79" s="246">
        <v>-104.7</v>
      </c>
      <c r="J79" s="247">
        <f t="shared" si="2"/>
        <v>145.3</v>
      </c>
    </row>
    <row r="80" spans="2:10" s="248" customFormat="1" ht="18.75" customHeight="1">
      <c r="B80" s="250"/>
      <c r="C80" s="279" t="s">
        <v>372</v>
      </c>
      <c r="D80" s="244"/>
      <c r="E80" s="244"/>
      <c r="F80" s="244"/>
      <c r="G80" s="245"/>
      <c r="H80" s="244"/>
      <c r="I80" s="246">
        <v>104.7</v>
      </c>
      <c r="J80" s="247">
        <f t="shared" si="2"/>
        <v>104.7</v>
      </c>
    </row>
    <row r="81" spans="2:10" s="248" customFormat="1" ht="12.75">
      <c r="B81" s="250"/>
      <c r="C81" s="279" t="s">
        <v>450</v>
      </c>
      <c r="D81" s="244"/>
      <c r="E81" s="244">
        <v>420</v>
      </c>
      <c r="F81" s="244">
        <f t="shared" si="0"/>
        <v>420</v>
      </c>
      <c r="G81" s="245"/>
      <c r="H81" s="244">
        <f t="shared" si="1"/>
        <v>420</v>
      </c>
      <c r="I81" s="246"/>
      <c r="J81" s="247">
        <f t="shared" si="2"/>
        <v>420</v>
      </c>
    </row>
    <row r="82" spans="2:10" s="248" customFormat="1" ht="12.75">
      <c r="B82" s="250"/>
      <c r="C82" s="279" t="s">
        <v>457</v>
      </c>
      <c r="D82" s="244"/>
      <c r="E82" s="244">
        <v>100</v>
      </c>
      <c r="F82" s="244">
        <f>D82+E82</f>
        <v>100</v>
      </c>
      <c r="G82" s="245"/>
      <c r="H82" s="244">
        <f t="shared" si="1"/>
        <v>100</v>
      </c>
      <c r="I82" s="246"/>
      <c r="J82" s="247">
        <f t="shared" si="2"/>
        <v>100</v>
      </c>
    </row>
    <row r="83" spans="2:10" s="248" customFormat="1" ht="12.75">
      <c r="B83" s="250"/>
      <c r="C83" s="279" t="s">
        <v>451</v>
      </c>
      <c r="D83" s="244"/>
      <c r="E83" s="244">
        <v>200</v>
      </c>
      <c r="F83" s="244">
        <f>D83+E83</f>
        <v>200</v>
      </c>
      <c r="G83" s="245"/>
      <c r="H83" s="244">
        <f t="shared" si="1"/>
        <v>200</v>
      </c>
      <c r="I83" s="246"/>
      <c r="J83" s="247">
        <f aca="true" t="shared" si="3" ref="J83:J89">H83+I83</f>
        <v>200</v>
      </c>
    </row>
    <row r="84" spans="2:10" s="248" customFormat="1" ht="12.75">
      <c r="B84" s="250"/>
      <c r="C84" s="279" t="s">
        <v>456</v>
      </c>
      <c r="D84" s="244"/>
      <c r="E84" s="244">
        <v>400</v>
      </c>
      <c r="F84" s="244">
        <f t="shared" si="0"/>
        <v>400</v>
      </c>
      <c r="G84" s="245"/>
      <c r="H84" s="244">
        <f t="shared" si="1"/>
        <v>400</v>
      </c>
      <c r="I84" s="246"/>
      <c r="J84" s="247">
        <f t="shared" si="3"/>
        <v>400</v>
      </c>
    </row>
    <row r="85" spans="2:10" s="248" customFormat="1" ht="12.75">
      <c r="B85" s="250"/>
      <c r="C85" s="279" t="s">
        <v>371</v>
      </c>
      <c r="D85" s="244"/>
      <c r="E85" s="244"/>
      <c r="F85" s="244"/>
      <c r="G85" s="245"/>
      <c r="H85" s="244"/>
      <c r="I85" s="246">
        <v>100</v>
      </c>
      <c r="J85" s="247">
        <f t="shared" si="3"/>
        <v>100</v>
      </c>
    </row>
    <row r="86" spans="2:10" ht="12.75">
      <c r="B86" s="280" t="s">
        <v>458</v>
      </c>
      <c r="C86" s="226" t="s">
        <v>459</v>
      </c>
      <c r="D86" s="209">
        <f>D87</f>
        <v>0</v>
      </c>
      <c r="E86" s="209">
        <f>E87</f>
        <v>60</v>
      </c>
      <c r="F86" s="209">
        <f>E86+D86</f>
        <v>60</v>
      </c>
      <c r="G86" s="210">
        <f>G87</f>
        <v>115.7</v>
      </c>
      <c r="H86" s="209">
        <f t="shared" si="1"/>
        <v>175.7</v>
      </c>
      <c r="I86" s="17"/>
      <c r="J86" s="113">
        <f t="shared" si="3"/>
        <v>175.7</v>
      </c>
    </row>
    <row r="87" spans="2:10" ht="12.75">
      <c r="B87" s="12" t="s">
        <v>302</v>
      </c>
      <c r="C87" s="228" t="s">
        <v>303</v>
      </c>
      <c r="D87" s="215"/>
      <c r="E87" s="215">
        <v>60</v>
      </c>
      <c r="F87" s="215">
        <f>E87+D87</f>
        <v>60</v>
      </c>
      <c r="G87" s="216">
        <v>115.7</v>
      </c>
      <c r="H87" s="215">
        <f t="shared" si="1"/>
        <v>175.7</v>
      </c>
      <c r="I87" s="17"/>
      <c r="J87" s="114">
        <f t="shared" si="3"/>
        <v>175.7</v>
      </c>
    </row>
    <row r="88" spans="2:10" ht="27.75" customHeight="1" hidden="1">
      <c r="B88" s="281" t="s">
        <v>622</v>
      </c>
      <c r="C88" s="282" t="s">
        <v>399</v>
      </c>
      <c r="D88" s="149"/>
      <c r="E88" s="265">
        <f>E89</f>
        <v>0</v>
      </c>
      <c r="F88" s="283">
        <f>D88+E88</f>
        <v>0</v>
      </c>
      <c r="G88" s="284"/>
      <c r="H88" s="285"/>
      <c r="J88" s="97">
        <f t="shared" si="3"/>
        <v>0</v>
      </c>
    </row>
    <row r="89" spans="2:10" ht="15.75" customHeight="1" hidden="1">
      <c r="B89" s="286" t="s">
        <v>398</v>
      </c>
      <c r="C89" s="287" t="s">
        <v>399</v>
      </c>
      <c r="D89" s="212"/>
      <c r="E89" s="288"/>
      <c r="F89" s="289">
        <f>D89+E89</f>
        <v>0</v>
      </c>
      <c r="G89" s="284"/>
      <c r="H89" s="285"/>
      <c r="J89" s="97">
        <f t="shared" si="3"/>
        <v>0</v>
      </c>
    </row>
    <row r="90" spans="6:8" ht="12.75">
      <c r="F90" s="285"/>
      <c r="G90" s="284"/>
      <c r="H90" s="285"/>
    </row>
  </sheetData>
  <sheetProtection/>
  <mergeCells count="1">
    <mergeCell ref="B9:D9"/>
  </mergeCells>
  <printOptions/>
  <pageMargins left="0.46" right="0.2" top="0.2" bottom="0.2" header="0.25" footer="0.2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47"/>
  <sheetViews>
    <sheetView workbookViewId="0" topLeftCell="A1">
      <pane xSplit="7" ySplit="9" topLeftCell="H10" activePane="bottomRight" state="frozen"/>
      <selection pane="topLeft" activeCell="B53" sqref="B53:C53"/>
      <selection pane="topRight" activeCell="B53" sqref="B53:C53"/>
      <selection pane="bottomLeft" activeCell="B53" sqref="B53:C53"/>
      <selection pane="bottomRight" activeCell="B53" sqref="B53:C53"/>
    </sheetView>
  </sheetViews>
  <sheetFormatPr defaultColWidth="9.00390625" defaultRowHeight="12.75"/>
  <cols>
    <col min="1" max="1" width="9.125" style="26" customWidth="1"/>
    <col min="2" max="2" width="129.75390625" style="54" customWidth="1"/>
    <col min="3" max="3" width="8.875" style="26" customWidth="1"/>
    <col min="4" max="4" width="7.00390625" style="26" customWidth="1"/>
    <col min="5" max="5" width="10.25390625" style="26" hidden="1" customWidth="1"/>
    <col min="6" max="6" width="7.125" style="26" hidden="1" customWidth="1"/>
    <col min="7" max="7" width="3.125" style="26" hidden="1" customWidth="1"/>
    <col min="8" max="8" width="13.25390625" style="26" customWidth="1"/>
    <col min="9" max="16384" width="9.125" style="26" customWidth="1"/>
  </cols>
  <sheetData>
    <row r="2" spans="3:8" ht="12.75">
      <c r="C2" s="25"/>
      <c r="D2" s="25"/>
      <c r="E2" s="25"/>
      <c r="F2" s="25"/>
      <c r="G2" s="25"/>
      <c r="H2" s="100" t="s">
        <v>475</v>
      </c>
    </row>
    <row r="3" spans="4:8" ht="12.75" customHeight="1">
      <c r="D3" s="27"/>
      <c r="E3" s="27"/>
      <c r="F3" s="27"/>
      <c r="G3" s="27"/>
      <c r="H3" s="122" t="s">
        <v>632</v>
      </c>
    </row>
    <row r="4" spans="4:8" ht="12.75" customHeight="1">
      <c r="D4" s="27"/>
      <c r="E4" s="27"/>
      <c r="F4" s="27"/>
      <c r="G4" s="27"/>
      <c r="H4" s="122" t="s">
        <v>471</v>
      </c>
    </row>
    <row r="5" spans="2:8" ht="12.75" customHeight="1">
      <c r="B5" s="69"/>
      <c r="D5" s="27"/>
      <c r="E5" s="27"/>
      <c r="F5" s="27"/>
      <c r="G5" s="27"/>
      <c r="H5" s="122" t="s">
        <v>473</v>
      </c>
    </row>
    <row r="6" spans="2:7" ht="12.75">
      <c r="B6" s="69"/>
      <c r="C6" s="28"/>
      <c r="D6" s="28"/>
      <c r="E6" s="28"/>
      <c r="F6" s="28"/>
      <c r="G6" s="28"/>
    </row>
    <row r="7" spans="2:8" ht="12.75">
      <c r="B7" s="302" t="s">
        <v>26</v>
      </c>
      <c r="C7" s="302"/>
      <c r="D7" s="302"/>
      <c r="E7" s="302"/>
      <c r="F7" s="302"/>
      <c r="G7" s="302"/>
      <c r="H7" s="302"/>
    </row>
    <row r="8" spans="2:7" ht="12.75">
      <c r="B8" s="301"/>
      <c r="C8" s="301"/>
      <c r="D8" s="301"/>
      <c r="E8" s="301"/>
      <c r="F8" s="301"/>
      <c r="G8" s="301"/>
    </row>
    <row r="9" spans="2:8" ht="35.25" customHeight="1">
      <c r="B9" s="169" t="s">
        <v>310</v>
      </c>
      <c r="C9" s="48" t="s">
        <v>408</v>
      </c>
      <c r="D9" s="48" t="s">
        <v>352</v>
      </c>
      <c r="E9" s="48" t="s">
        <v>389</v>
      </c>
      <c r="F9" s="48" t="s">
        <v>328</v>
      </c>
      <c r="G9" s="171" t="s">
        <v>390</v>
      </c>
      <c r="H9" s="29" t="s">
        <v>409</v>
      </c>
    </row>
    <row r="10" spans="2:8" ht="12.75">
      <c r="B10" s="47" t="s">
        <v>410</v>
      </c>
      <c r="C10" s="48"/>
      <c r="D10" s="48"/>
      <c r="E10" s="48"/>
      <c r="F10" s="48"/>
      <c r="G10" s="48"/>
      <c r="H10" s="103">
        <f>'Прил.5'!H10</f>
        <v>196958.30000000008</v>
      </c>
    </row>
    <row r="11" spans="2:8" ht="12.75" hidden="1">
      <c r="B11" s="47" t="s">
        <v>406</v>
      </c>
      <c r="C11" s="48"/>
      <c r="D11" s="48"/>
      <c r="E11" s="48"/>
      <c r="F11" s="48"/>
      <c r="G11" s="48">
        <v>1</v>
      </c>
      <c r="H11" s="103">
        <f>'Прил.5'!H11</f>
        <v>2456.2999999999997</v>
      </c>
    </row>
    <row r="12" spans="2:8" ht="12.75" hidden="1">
      <c r="B12" s="47" t="s">
        <v>413</v>
      </c>
      <c r="C12" s="48"/>
      <c r="D12" s="48"/>
      <c r="E12" s="48"/>
      <c r="F12" s="48"/>
      <c r="G12" s="48">
        <v>2</v>
      </c>
      <c r="H12" s="103">
        <f>'Прил.5'!H12</f>
        <v>79686.59999999998</v>
      </c>
    </row>
    <row r="13" spans="2:8" ht="12.75" hidden="1">
      <c r="B13" s="47" t="s">
        <v>391</v>
      </c>
      <c r="C13" s="48"/>
      <c r="D13" s="48"/>
      <c r="E13" s="48"/>
      <c r="F13" s="48"/>
      <c r="G13" s="48">
        <v>3</v>
      </c>
      <c r="H13" s="103">
        <f>'Прил.5'!H13</f>
        <v>105616.79999999999</v>
      </c>
    </row>
    <row r="14" spans="2:8" ht="12.75" hidden="1">
      <c r="B14" s="47" t="s">
        <v>392</v>
      </c>
      <c r="C14" s="48"/>
      <c r="D14" s="48"/>
      <c r="E14" s="48"/>
      <c r="F14" s="48"/>
      <c r="G14" s="48">
        <v>4</v>
      </c>
      <c r="H14" s="103">
        <f>'Прил.5'!H14</f>
        <v>8156.1</v>
      </c>
    </row>
    <row r="15" spans="2:8" ht="12.75" hidden="1">
      <c r="B15" s="162" t="s">
        <v>48</v>
      </c>
      <c r="C15" s="48"/>
      <c r="D15" s="48"/>
      <c r="E15" s="48"/>
      <c r="F15" s="48"/>
      <c r="G15" s="48">
        <v>5</v>
      </c>
      <c r="H15" s="103">
        <f>'Прил.5'!H15</f>
        <v>1042.5</v>
      </c>
    </row>
    <row r="16" spans="2:8" ht="12.75">
      <c r="B16" s="59" t="s">
        <v>311</v>
      </c>
      <c r="C16" s="30" t="s">
        <v>353</v>
      </c>
      <c r="D16" s="30"/>
      <c r="E16" s="30"/>
      <c r="F16" s="30"/>
      <c r="G16" s="30"/>
      <c r="H16" s="103">
        <f>'Прил.5'!H16</f>
        <v>21648.1</v>
      </c>
    </row>
    <row r="17" spans="2:8" ht="12.75" hidden="1">
      <c r="B17" s="47" t="s">
        <v>413</v>
      </c>
      <c r="C17" s="30"/>
      <c r="D17" s="30"/>
      <c r="E17" s="30"/>
      <c r="F17" s="30"/>
      <c r="G17" s="48">
        <v>2</v>
      </c>
      <c r="H17" s="103">
        <f>'Прил.5'!H17</f>
        <v>21026.1</v>
      </c>
    </row>
    <row r="18" spans="2:8" ht="12.75" hidden="1">
      <c r="B18" s="47" t="s">
        <v>391</v>
      </c>
      <c r="C18" s="30"/>
      <c r="D18" s="30"/>
      <c r="E18" s="30"/>
      <c r="F18" s="30"/>
      <c r="G18" s="48">
        <v>3</v>
      </c>
      <c r="H18" s="103">
        <f>'Прил.5'!H18</f>
        <v>621.9999999999999</v>
      </c>
    </row>
    <row r="19" spans="2:8" ht="17.25" customHeight="1">
      <c r="B19" s="40" t="s">
        <v>34</v>
      </c>
      <c r="C19" s="31" t="s">
        <v>353</v>
      </c>
      <c r="D19" s="31" t="s">
        <v>354</v>
      </c>
      <c r="E19" s="31"/>
      <c r="F19" s="31"/>
      <c r="G19" s="31"/>
      <c r="H19" s="94">
        <f>'Прил.5'!H19</f>
        <v>1115.2</v>
      </c>
    </row>
    <row r="20" spans="2:8" ht="12.75" hidden="1">
      <c r="B20" s="50" t="s">
        <v>414</v>
      </c>
      <c r="C20" s="31" t="s">
        <v>353</v>
      </c>
      <c r="D20" s="31" t="s">
        <v>354</v>
      </c>
      <c r="E20" s="31" t="s">
        <v>415</v>
      </c>
      <c r="F20" s="31"/>
      <c r="G20" s="31"/>
      <c r="H20" s="94">
        <f>'Прил.5'!H20</f>
        <v>1115.2</v>
      </c>
    </row>
    <row r="21" spans="2:8" ht="12.75" hidden="1">
      <c r="B21" s="40" t="s">
        <v>635</v>
      </c>
      <c r="C21" s="31" t="s">
        <v>353</v>
      </c>
      <c r="D21" s="31" t="s">
        <v>354</v>
      </c>
      <c r="E21" s="31" t="s">
        <v>416</v>
      </c>
      <c r="F21" s="31"/>
      <c r="G21" s="31"/>
      <c r="H21" s="94">
        <f>'Прил.5'!H21</f>
        <v>1115.2</v>
      </c>
    </row>
    <row r="22" spans="2:8" ht="25.5" hidden="1">
      <c r="B22" s="40" t="s">
        <v>417</v>
      </c>
      <c r="C22" s="31" t="s">
        <v>353</v>
      </c>
      <c r="D22" s="31" t="s">
        <v>354</v>
      </c>
      <c r="E22" s="31" t="s">
        <v>416</v>
      </c>
      <c r="F22" s="31" t="s">
        <v>217</v>
      </c>
      <c r="G22" s="31"/>
      <c r="H22" s="94">
        <f>'Прил.5'!H22</f>
        <v>1115.2</v>
      </c>
    </row>
    <row r="23" spans="2:8" ht="12.75" hidden="1">
      <c r="B23" s="40" t="s">
        <v>418</v>
      </c>
      <c r="C23" s="31" t="s">
        <v>353</v>
      </c>
      <c r="D23" s="31" t="s">
        <v>354</v>
      </c>
      <c r="E23" s="31" t="s">
        <v>416</v>
      </c>
      <c r="F23" s="31" t="s">
        <v>419</v>
      </c>
      <c r="G23" s="31"/>
      <c r="H23" s="94">
        <f>'Прил.5'!H23</f>
        <v>1115.2</v>
      </c>
    </row>
    <row r="24" spans="2:8" ht="12.75" hidden="1">
      <c r="B24" s="40" t="s">
        <v>413</v>
      </c>
      <c r="C24" s="31" t="s">
        <v>353</v>
      </c>
      <c r="D24" s="31" t="s">
        <v>354</v>
      </c>
      <c r="E24" s="31" t="s">
        <v>416</v>
      </c>
      <c r="F24" s="31" t="s">
        <v>419</v>
      </c>
      <c r="G24" s="31">
        <v>2</v>
      </c>
      <c r="H24" s="94">
        <f>'Прил.5'!H24</f>
        <v>1115.2</v>
      </c>
    </row>
    <row r="25" spans="2:8" ht="28.5" customHeight="1">
      <c r="B25" s="50" t="s">
        <v>420</v>
      </c>
      <c r="C25" s="31" t="s">
        <v>353</v>
      </c>
      <c r="D25" s="31" t="s">
        <v>355</v>
      </c>
      <c r="E25" s="78"/>
      <c r="F25" s="31"/>
      <c r="G25" s="31"/>
      <c r="H25" s="94">
        <f>'Прил.5'!H25</f>
        <v>336.20000000000005</v>
      </c>
    </row>
    <row r="26" spans="2:8" ht="12.75" hidden="1">
      <c r="B26" s="50" t="s">
        <v>414</v>
      </c>
      <c r="C26" s="31" t="s">
        <v>353</v>
      </c>
      <c r="D26" s="31" t="s">
        <v>355</v>
      </c>
      <c r="E26" s="78" t="s">
        <v>415</v>
      </c>
      <c r="F26" s="31"/>
      <c r="G26" s="31"/>
      <c r="H26" s="94">
        <f>'Прил.5'!H26</f>
        <v>336.20000000000005</v>
      </c>
    </row>
    <row r="27" spans="2:8" ht="12.75" hidden="1">
      <c r="B27" s="40" t="s">
        <v>283</v>
      </c>
      <c r="C27" s="31" t="s">
        <v>353</v>
      </c>
      <c r="D27" s="31" t="s">
        <v>355</v>
      </c>
      <c r="E27" s="78" t="s">
        <v>421</v>
      </c>
      <c r="F27" s="31"/>
      <c r="G27" s="31"/>
      <c r="H27" s="94">
        <f>'Прил.5'!H27</f>
        <v>78.4</v>
      </c>
    </row>
    <row r="28" spans="2:8" ht="25.5" hidden="1">
      <c r="B28" s="40" t="s">
        <v>417</v>
      </c>
      <c r="C28" s="31" t="s">
        <v>353</v>
      </c>
      <c r="D28" s="31" t="s">
        <v>355</v>
      </c>
      <c r="E28" s="78" t="s">
        <v>421</v>
      </c>
      <c r="F28" s="31" t="s">
        <v>217</v>
      </c>
      <c r="G28" s="31"/>
      <c r="H28" s="94">
        <f>'Прил.5'!H28</f>
        <v>78.4</v>
      </c>
    </row>
    <row r="29" spans="2:8" ht="12.75" hidden="1">
      <c r="B29" s="40" t="s">
        <v>418</v>
      </c>
      <c r="C29" s="31" t="s">
        <v>353</v>
      </c>
      <c r="D29" s="31" t="s">
        <v>355</v>
      </c>
      <c r="E29" s="78" t="s">
        <v>421</v>
      </c>
      <c r="F29" s="31" t="s">
        <v>419</v>
      </c>
      <c r="G29" s="31"/>
      <c r="H29" s="94">
        <f>'Прил.5'!H29</f>
        <v>78.4</v>
      </c>
    </row>
    <row r="30" spans="2:8" ht="12.75" hidden="1">
      <c r="B30" s="40" t="s">
        <v>413</v>
      </c>
      <c r="C30" s="31" t="s">
        <v>353</v>
      </c>
      <c r="D30" s="31" t="s">
        <v>355</v>
      </c>
      <c r="E30" s="78" t="s">
        <v>421</v>
      </c>
      <c r="F30" s="31" t="s">
        <v>419</v>
      </c>
      <c r="G30" s="31">
        <v>2</v>
      </c>
      <c r="H30" s="94">
        <f>'Прил.5'!H30</f>
        <v>78.4</v>
      </c>
    </row>
    <row r="31" spans="2:8" ht="12.75" hidden="1">
      <c r="B31" s="40" t="s">
        <v>422</v>
      </c>
      <c r="C31" s="31" t="s">
        <v>353</v>
      </c>
      <c r="D31" s="31" t="s">
        <v>355</v>
      </c>
      <c r="E31" s="78" t="s">
        <v>423</v>
      </c>
      <c r="F31" s="31"/>
      <c r="G31" s="31"/>
      <c r="H31" s="94">
        <f>'Прил.5'!H31</f>
        <v>257.8</v>
      </c>
    </row>
    <row r="32" spans="2:8" ht="25.5" hidden="1">
      <c r="B32" s="40" t="s">
        <v>417</v>
      </c>
      <c r="C32" s="31" t="s">
        <v>353</v>
      </c>
      <c r="D32" s="31" t="s">
        <v>355</v>
      </c>
      <c r="E32" s="78" t="s">
        <v>423</v>
      </c>
      <c r="F32" s="31" t="s">
        <v>217</v>
      </c>
      <c r="G32" s="31"/>
      <c r="H32" s="94">
        <f>'Прил.5'!H32</f>
        <v>242.3</v>
      </c>
    </row>
    <row r="33" spans="2:8" ht="12.75" hidden="1">
      <c r="B33" s="40" t="s">
        <v>418</v>
      </c>
      <c r="C33" s="31" t="s">
        <v>353</v>
      </c>
      <c r="D33" s="31" t="s">
        <v>355</v>
      </c>
      <c r="E33" s="78" t="s">
        <v>423</v>
      </c>
      <c r="F33" s="31" t="s">
        <v>419</v>
      </c>
      <c r="G33" s="31"/>
      <c r="H33" s="94">
        <f>'Прил.5'!H33</f>
        <v>242.3</v>
      </c>
    </row>
    <row r="34" spans="2:8" ht="12.75" hidden="1">
      <c r="B34" s="40" t="s">
        <v>413</v>
      </c>
      <c r="C34" s="31" t="s">
        <v>353</v>
      </c>
      <c r="D34" s="31" t="s">
        <v>355</v>
      </c>
      <c r="E34" s="78" t="s">
        <v>423</v>
      </c>
      <c r="F34" s="31" t="s">
        <v>419</v>
      </c>
      <c r="G34" s="31">
        <v>2</v>
      </c>
      <c r="H34" s="94">
        <f>'Прил.5'!H34</f>
        <v>242.3</v>
      </c>
    </row>
    <row r="35" spans="2:8" ht="12.75" hidden="1">
      <c r="B35" s="50" t="s">
        <v>424</v>
      </c>
      <c r="C35" s="31" t="s">
        <v>353</v>
      </c>
      <c r="D35" s="31" t="s">
        <v>355</v>
      </c>
      <c r="E35" s="78" t="s">
        <v>423</v>
      </c>
      <c r="F35" s="31" t="s">
        <v>425</v>
      </c>
      <c r="G35" s="31"/>
      <c r="H35" s="94">
        <f>'Прил.5'!H35</f>
        <v>10.8</v>
      </c>
    </row>
    <row r="36" spans="2:8" ht="12.75" hidden="1">
      <c r="B36" s="50" t="s">
        <v>426</v>
      </c>
      <c r="C36" s="31" t="s">
        <v>353</v>
      </c>
      <c r="D36" s="31" t="s">
        <v>355</v>
      </c>
      <c r="E36" s="78" t="s">
        <v>423</v>
      </c>
      <c r="F36" s="31" t="s">
        <v>427</v>
      </c>
      <c r="G36" s="31"/>
      <c r="H36" s="94">
        <f>'Прил.5'!H36</f>
        <v>10.8</v>
      </c>
    </row>
    <row r="37" spans="2:8" ht="12.75" hidden="1">
      <c r="B37" s="40" t="s">
        <v>413</v>
      </c>
      <c r="C37" s="31" t="s">
        <v>353</v>
      </c>
      <c r="D37" s="31" t="s">
        <v>355</v>
      </c>
      <c r="E37" s="78" t="s">
        <v>423</v>
      </c>
      <c r="F37" s="31" t="s">
        <v>427</v>
      </c>
      <c r="G37" s="31">
        <v>2</v>
      </c>
      <c r="H37" s="94">
        <f>'Прил.5'!H37</f>
        <v>10.8</v>
      </c>
    </row>
    <row r="38" spans="2:8" ht="12.75" hidden="1">
      <c r="B38" s="50" t="s">
        <v>429</v>
      </c>
      <c r="C38" s="31" t="s">
        <v>353</v>
      </c>
      <c r="D38" s="31" t="s">
        <v>355</v>
      </c>
      <c r="E38" s="78" t="s">
        <v>423</v>
      </c>
      <c r="F38" s="31" t="s">
        <v>103</v>
      </c>
      <c r="G38" s="31"/>
      <c r="H38" s="94">
        <f>'Прил.5'!H38</f>
        <v>4.7</v>
      </c>
    </row>
    <row r="39" spans="2:8" ht="12.75" hidden="1">
      <c r="B39" s="50" t="s">
        <v>430</v>
      </c>
      <c r="C39" s="31" t="s">
        <v>353</v>
      </c>
      <c r="D39" s="31" t="s">
        <v>355</v>
      </c>
      <c r="E39" s="78" t="s">
        <v>423</v>
      </c>
      <c r="F39" s="31" t="s">
        <v>431</v>
      </c>
      <c r="G39" s="31"/>
      <c r="H39" s="94">
        <f>'Прил.5'!H39</f>
        <v>4.7</v>
      </c>
    </row>
    <row r="40" spans="2:8" ht="12.75" hidden="1">
      <c r="B40" s="40" t="s">
        <v>413</v>
      </c>
      <c r="C40" s="31" t="s">
        <v>353</v>
      </c>
      <c r="D40" s="31" t="s">
        <v>355</v>
      </c>
      <c r="E40" s="78" t="s">
        <v>423</v>
      </c>
      <c r="F40" s="31" t="s">
        <v>431</v>
      </c>
      <c r="G40" s="31" t="s">
        <v>402</v>
      </c>
      <c r="H40" s="94">
        <f>'Прил.5'!H40</f>
        <v>4.7</v>
      </c>
    </row>
    <row r="41" spans="2:8" ht="29.25" customHeight="1">
      <c r="B41" s="50" t="s">
        <v>428</v>
      </c>
      <c r="C41" s="31" t="s">
        <v>353</v>
      </c>
      <c r="D41" s="31" t="s">
        <v>356</v>
      </c>
      <c r="E41" s="78"/>
      <c r="F41" s="31"/>
      <c r="G41" s="31"/>
      <c r="H41" s="94">
        <f>'Прил.5'!H41</f>
        <v>16042.4</v>
      </c>
    </row>
    <row r="42" spans="2:8" ht="12.75" hidden="1">
      <c r="B42" s="40" t="s">
        <v>414</v>
      </c>
      <c r="C42" s="31" t="s">
        <v>353</v>
      </c>
      <c r="D42" s="31" t="s">
        <v>356</v>
      </c>
      <c r="E42" s="78" t="s">
        <v>415</v>
      </c>
      <c r="F42" s="31"/>
      <c r="G42" s="31"/>
      <c r="H42" s="94">
        <f>'Прил.5'!H42</f>
        <v>16032.4</v>
      </c>
    </row>
    <row r="43" spans="2:8" ht="12.75" hidden="1">
      <c r="B43" s="40" t="s">
        <v>422</v>
      </c>
      <c r="C43" s="31" t="s">
        <v>353</v>
      </c>
      <c r="D43" s="31" t="s">
        <v>356</v>
      </c>
      <c r="E43" s="78" t="s">
        <v>423</v>
      </c>
      <c r="F43" s="31"/>
      <c r="G43" s="31"/>
      <c r="H43" s="94">
        <f>'Прил.5'!H43</f>
        <v>16032.4</v>
      </c>
    </row>
    <row r="44" spans="2:8" ht="25.5" hidden="1">
      <c r="B44" s="40" t="s">
        <v>417</v>
      </c>
      <c r="C44" s="31" t="s">
        <v>353</v>
      </c>
      <c r="D44" s="31" t="s">
        <v>356</v>
      </c>
      <c r="E44" s="78" t="s">
        <v>423</v>
      </c>
      <c r="F44" s="31" t="s">
        <v>217</v>
      </c>
      <c r="G44" s="31"/>
      <c r="H44" s="94">
        <f>'Прил.5'!H44</f>
        <v>13003.5</v>
      </c>
    </row>
    <row r="45" spans="2:8" ht="12.75" hidden="1">
      <c r="B45" s="40" t="s">
        <v>418</v>
      </c>
      <c r="C45" s="31" t="s">
        <v>353</v>
      </c>
      <c r="D45" s="31" t="s">
        <v>356</v>
      </c>
      <c r="E45" s="78" t="s">
        <v>423</v>
      </c>
      <c r="F45" s="31" t="s">
        <v>419</v>
      </c>
      <c r="G45" s="31"/>
      <c r="H45" s="94">
        <f>'Прил.5'!H45</f>
        <v>13003.5</v>
      </c>
    </row>
    <row r="46" spans="2:8" ht="12.75" hidden="1">
      <c r="B46" s="40" t="s">
        <v>413</v>
      </c>
      <c r="C46" s="31" t="s">
        <v>353</v>
      </c>
      <c r="D46" s="31" t="s">
        <v>356</v>
      </c>
      <c r="E46" s="78" t="s">
        <v>423</v>
      </c>
      <c r="F46" s="31" t="s">
        <v>419</v>
      </c>
      <c r="G46" s="31">
        <v>2</v>
      </c>
      <c r="H46" s="94">
        <f>'Прил.5'!H46</f>
        <v>13003.5</v>
      </c>
    </row>
    <row r="47" spans="2:8" ht="12.75" hidden="1">
      <c r="B47" s="50" t="s">
        <v>424</v>
      </c>
      <c r="C47" s="31" t="s">
        <v>353</v>
      </c>
      <c r="D47" s="31" t="s">
        <v>356</v>
      </c>
      <c r="E47" s="78" t="s">
        <v>423</v>
      </c>
      <c r="F47" s="31" t="s">
        <v>425</v>
      </c>
      <c r="G47" s="31"/>
      <c r="H47" s="94">
        <f>'Прил.5'!H47</f>
        <v>3008.4</v>
      </c>
    </row>
    <row r="48" spans="2:8" ht="12.75" hidden="1">
      <c r="B48" s="50" t="s">
        <v>426</v>
      </c>
      <c r="C48" s="31" t="s">
        <v>353</v>
      </c>
      <c r="D48" s="31" t="s">
        <v>356</v>
      </c>
      <c r="E48" s="78" t="s">
        <v>423</v>
      </c>
      <c r="F48" s="31" t="s">
        <v>427</v>
      </c>
      <c r="G48" s="31"/>
      <c r="H48" s="94">
        <f>'Прил.5'!H48</f>
        <v>3008.4</v>
      </c>
    </row>
    <row r="49" spans="2:8" ht="12.75" hidden="1">
      <c r="B49" s="40" t="s">
        <v>413</v>
      </c>
      <c r="C49" s="31" t="s">
        <v>353</v>
      </c>
      <c r="D49" s="31" t="s">
        <v>356</v>
      </c>
      <c r="E49" s="78" t="s">
        <v>423</v>
      </c>
      <c r="F49" s="31" t="s">
        <v>427</v>
      </c>
      <c r="G49" s="31">
        <v>2</v>
      </c>
      <c r="H49" s="94">
        <f>'Прил.5'!H49</f>
        <v>3008.4</v>
      </c>
    </row>
    <row r="50" spans="2:8" ht="12.75" hidden="1">
      <c r="B50" s="50" t="s">
        <v>429</v>
      </c>
      <c r="C50" s="31" t="s">
        <v>353</v>
      </c>
      <c r="D50" s="31" t="s">
        <v>356</v>
      </c>
      <c r="E50" s="78" t="s">
        <v>423</v>
      </c>
      <c r="F50" s="31" t="s">
        <v>103</v>
      </c>
      <c r="G50" s="31"/>
      <c r="H50" s="94">
        <f>'Прил.5'!H50</f>
        <v>20.5</v>
      </c>
    </row>
    <row r="51" spans="2:8" ht="12.75" hidden="1">
      <c r="B51" s="50" t="s">
        <v>430</v>
      </c>
      <c r="C51" s="31" t="s">
        <v>353</v>
      </c>
      <c r="D51" s="31" t="s">
        <v>356</v>
      </c>
      <c r="E51" s="78" t="s">
        <v>423</v>
      </c>
      <c r="F51" s="31" t="s">
        <v>431</v>
      </c>
      <c r="G51" s="31"/>
      <c r="H51" s="94">
        <f>'Прил.5'!H51</f>
        <v>20.5</v>
      </c>
    </row>
    <row r="52" spans="2:8" ht="12.75" hidden="1">
      <c r="B52" s="40" t="s">
        <v>413</v>
      </c>
      <c r="C52" s="31" t="s">
        <v>353</v>
      </c>
      <c r="D52" s="31" t="s">
        <v>356</v>
      </c>
      <c r="E52" s="78" t="s">
        <v>423</v>
      </c>
      <c r="F52" s="31" t="s">
        <v>431</v>
      </c>
      <c r="G52" s="31">
        <v>2</v>
      </c>
      <c r="H52" s="94">
        <f>'Прил.5'!H52</f>
        <v>20.5</v>
      </c>
    </row>
    <row r="53" spans="2:8" ht="12.75" hidden="1">
      <c r="B53" s="55" t="s">
        <v>362</v>
      </c>
      <c r="C53" s="31" t="s">
        <v>353</v>
      </c>
      <c r="D53" s="31" t="s">
        <v>356</v>
      </c>
      <c r="E53" s="31" t="s">
        <v>361</v>
      </c>
      <c r="F53" s="31"/>
      <c r="G53" s="31"/>
      <c r="H53" s="94">
        <f>'Прил.5'!H53</f>
        <v>10</v>
      </c>
    </row>
    <row r="54" spans="2:8" ht="12.75" hidden="1">
      <c r="B54" s="40" t="s">
        <v>363</v>
      </c>
      <c r="C54" s="31" t="s">
        <v>353</v>
      </c>
      <c r="D54" s="31" t="s">
        <v>356</v>
      </c>
      <c r="E54" s="31" t="s">
        <v>364</v>
      </c>
      <c r="F54" s="31"/>
      <c r="G54" s="31"/>
      <c r="H54" s="94">
        <f>'Прил.5'!H54</f>
        <v>10</v>
      </c>
    </row>
    <row r="55" spans="2:8" ht="12.75" hidden="1">
      <c r="B55" s="50" t="s">
        <v>424</v>
      </c>
      <c r="C55" s="31" t="s">
        <v>353</v>
      </c>
      <c r="D55" s="31" t="s">
        <v>356</v>
      </c>
      <c r="E55" s="31" t="s">
        <v>364</v>
      </c>
      <c r="F55" s="31" t="s">
        <v>425</v>
      </c>
      <c r="G55" s="31"/>
      <c r="H55" s="94">
        <f>'Прил.5'!H55</f>
        <v>10</v>
      </c>
    </row>
    <row r="56" spans="2:8" ht="12.75" hidden="1">
      <c r="B56" s="50" t="s">
        <v>426</v>
      </c>
      <c r="C56" s="31" t="s">
        <v>353</v>
      </c>
      <c r="D56" s="31" t="s">
        <v>356</v>
      </c>
      <c r="E56" s="31" t="s">
        <v>364</v>
      </c>
      <c r="F56" s="31" t="s">
        <v>427</v>
      </c>
      <c r="G56" s="31"/>
      <c r="H56" s="94">
        <f>'Прил.5'!H56</f>
        <v>10</v>
      </c>
    </row>
    <row r="57" spans="2:8" ht="12.75" hidden="1">
      <c r="B57" s="40" t="s">
        <v>413</v>
      </c>
      <c r="C57" s="31" t="s">
        <v>353</v>
      </c>
      <c r="D57" s="31" t="s">
        <v>356</v>
      </c>
      <c r="E57" s="31" t="s">
        <v>364</v>
      </c>
      <c r="F57" s="31" t="s">
        <v>427</v>
      </c>
      <c r="G57" s="31" t="s">
        <v>402</v>
      </c>
      <c r="H57" s="94">
        <f>'Прил.5'!H57</f>
        <v>10</v>
      </c>
    </row>
    <row r="58" spans="2:8" ht="29.25" customHeight="1">
      <c r="B58" s="50" t="s">
        <v>35</v>
      </c>
      <c r="C58" s="31" t="s">
        <v>353</v>
      </c>
      <c r="D58" s="31" t="s">
        <v>357</v>
      </c>
      <c r="E58" s="31"/>
      <c r="F58" s="31"/>
      <c r="G58" s="31"/>
      <c r="H58" s="94">
        <f>'Прил.5'!H58</f>
        <v>2517.3999999999996</v>
      </c>
    </row>
    <row r="59" spans="2:8" ht="12.75" hidden="1">
      <c r="B59" s="40" t="s">
        <v>414</v>
      </c>
      <c r="C59" s="31" t="s">
        <v>353</v>
      </c>
      <c r="D59" s="31" t="s">
        <v>357</v>
      </c>
      <c r="E59" s="78" t="s">
        <v>415</v>
      </c>
      <c r="F59" s="31"/>
      <c r="G59" s="31"/>
      <c r="H59" s="94">
        <f>'Прил.5'!H59</f>
        <v>2517.3999999999996</v>
      </c>
    </row>
    <row r="60" spans="2:8" ht="12.75" hidden="1">
      <c r="B60" s="40" t="s">
        <v>422</v>
      </c>
      <c r="C60" s="31" t="s">
        <v>353</v>
      </c>
      <c r="D60" s="31" t="s">
        <v>357</v>
      </c>
      <c r="E60" s="78" t="s">
        <v>423</v>
      </c>
      <c r="F60" s="31"/>
      <c r="G60" s="31"/>
      <c r="H60" s="94">
        <f>'Прил.5'!H60</f>
        <v>2517.3999999999996</v>
      </c>
    </row>
    <row r="61" spans="2:8" ht="25.5" hidden="1">
      <c r="B61" s="40" t="s">
        <v>417</v>
      </c>
      <c r="C61" s="31" t="s">
        <v>353</v>
      </c>
      <c r="D61" s="31" t="s">
        <v>357</v>
      </c>
      <c r="E61" s="78" t="s">
        <v>423</v>
      </c>
      <c r="F61" s="31" t="s">
        <v>217</v>
      </c>
      <c r="G61" s="31"/>
      <c r="H61" s="94">
        <f>'Прил.5'!H61</f>
        <v>2248.6</v>
      </c>
    </row>
    <row r="62" spans="2:8" ht="12.75" hidden="1">
      <c r="B62" s="40" t="s">
        <v>418</v>
      </c>
      <c r="C62" s="31" t="s">
        <v>353</v>
      </c>
      <c r="D62" s="31" t="s">
        <v>357</v>
      </c>
      <c r="E62" s="78" t="s">
        <v>423</v>
      </c>
      <c r="F62" s="31" t="s">
        <v>419</v>
      </c>
      <c r="G62" s="31"/>
      <c r="H62" s="94">
        <f>'Прил.5'!H62</f>
        <v>2248.6</v>
      </c>
    </row>
    <row r="63" spans="2:8" ht="12.75" hidden="1">
      <c r="B63" s="40" t="s">
        <v>413</v>
      </c>
      <c r="C63" s="31" t="s">
        <v>353</v>
      </c>
      <c r="D63" s="31" t="s">
        <v>357</v>
      </c>
      <c r="E63" s="78" t="s">
        <v>423</v>
      </c>
      <c r="F63" s="31" t="s">
        <v>419</v>
      </c>
      <c r="G63" s="31">
        <v>2</v>
      </c>
      <c r="H63" s="94">
        <f>'Прил.5'!H63</f>
        <v>2248.6</v>
      </c>
    </row>
    <row r="64" spans="2:8" ht="12.75" hidden="1">
      <c r="B64" s="50" t="s">
        <v>424</v>
      </c>
      <c r="C64" s="31" t="s">
        <v>353</v>
      </c>
      <c r="D64" s="31" t="s">
        <v>357</v>
      </c>
      <c r="E64" s="78" t="s">
        <v>423</v>
      </c>
      <c r="F64" s="31" t="s">
        <v>425</v>
      </c>
      <c r="G64" s="31"/>
      <c r="H64" s="94">
        <f>'Прил.5'!H64</f>
        <v>265.7</v>
      </c>
    </row>
    <row r="65" spans="2:8" ht="12.75" hidden="1">
      <c r="B65" s="50" t="s">
        <v>426</v>
      </c>
      <c r="C65" s="31" t="s">
        <v>353</v>
      </c>
      <c r="D65" s="31" t="s">
        <v>357</v>
      </c>
      <c r="E65" s="78" t="s">
        <v>423</v>
      </c>
      <c r="F65" s="31" t="s">
        <v>427</v>
      </c>
      <c r="G65" s="31"/>
      <c r="H65" s="94">
        <f>'Прил.5'!H65</f>
        <v>265.7</v>
      </c>
    </row>
    <row r="66" spans="2:8" ht="12.75" hidden="1">
      <c r="B66" s="40" t="s">
        <v>413</v>
      </c>
      <c r="C66" s="31" t="s">
        <v>353</v>
      </c>
      <c r="D66" s="31" t="s">
        <v>357</v>
      </c>
      <c r="E66" s="78" t="s">
        <v>423</v>
      </c>
      <c r="F66" s="31" t="s">
        <v>427</v>
      </c>
      <c r="G66" s="31">
        <v>2</v>
      </c>
      <c r="H66" s="94">
        <f>'Прил.5'!H66</f>
        <v>265.7</v>
      </c>
    </row>
    <row r="67" spans="2:8" ht="12.75" hidden="1">
      <c r="B67" s="50" t="s">
        <v>429</v>
      </c>
      <c r="C67" s="31" t="s">
        <v>353</v>
      </c>
      <c r="D67" s="31" t="s">
        <v>357</v>
      </c>
      <c r="E67" s="78" t="s">
        <v>423</v>
      </c>
      <c r="F67" s="31" t="s">
        <v>103</v>
      </c>
      <c r="G67" s="31"/>
      <c r="H67" s="94">
        <f>'Прил.5'!H67</f>
        <v>3.1</v>
      </c>
    </row>
    <row r="68" spans="2:8" ht="12.75" hidden="1">
      <c r="B68" s="50" t="s">
        <v>430</v>
      </c>
      <c r="C68" s="31" t="s">
        <v>353</v>
      </c>
      <c r="D68" s="31" t="s">
        <v>357</v>
      </c>
      <c r="E68" s="78" t="s">
        <v>423</v>
      </c>
      <c r="F68" s="31" t="s">
        <v>431</v>
      </c>
      <c r="G68" s="31"/>
      <c r="H68" s="94">
        <f>'Прил.5'!H68</f>
        <v>3.1</v>
      </c>
    </row>
    <row r="69" spans="2:8" ht="12.75" hidden="1">
      <c r="B69" s="40" t="s">
        <v>413</v>
      </c>
      <c r="C69" s="31" t="s">
        <v>353</v>
      </c>
      <c r="D69" s="31" t="s">
        <v>357</v>
      </c>
      <c r="E69" s="78" t="s">
        <v>423</v>
      </c>
      <c r="F69" s="31" t="s">
        <v>431</v>
      </c>
      <c r="G69" s="31">
        <v>2</v>
      </c>
      <c r="H69" s="94">
        <f>'Прил.5'!H69</f>
        <v>3.1</v>
      </c>
    </row>
    <row r="70" spans="2:8" ht="12.75">
      <c r="B70" s="50" t="s">
        <v>312</v>
      </c>
      <c r="C70" s="31" t="s">
        <v>353</v>
      </c>
      <c r="D70" s="31" t="s">
        <v>333</v>
      </c>
      <c r="E70" s="78"/>
      <c r="F70" s="31"/>
      <c r="G70" s="31"/>
      <c r="H70" s="94">
        <f>'Прил.5'!H70</f>
        <v>45</v>
      </c>
    </row>
    <row r="71" spans="2:8" ht="12.75" hidden="1">
      <c r="B71" s="50" t="s">
        <v>414</v>
      </c>
      <c r="C71" s="31" t="s">
        <v>353</v>
      </c>
      <c r="D71" s="31" t="s">
        <v>333</v>
      </c>
      <c r="E71" s="78" t="s">
        <v>415</v>
      </c>
      <c r="F71" s="31"/>
      <c r="G71" s="31"/>
      <c r="H71" s="94">
        <f>'Прил.5'!H71</f>
        <v>45</v>
      </c>
    </row>
    <row r="72" spans="2:8" ht="12.75" hidden="1">
      <c r="B72" s="50" t="s">
        <v>637</v>
      </c>
      <c r="C72" s="31" t="s">
        <v>353</v>
      </c>
      <c r="D72" s="31" t="s">
        <v>333</v>
      </c>
      <c r="E72" s="78" t="s">
        <v>243</v>
      </c>
      <c r="F72" s="31"/>
      <c r="G72" s="31"/>
      <c r="H72" s="94">
        <f>'Прил.5'!H72</f>
        <v>45</v>
      </c>
    </row>
    <row r="73" spans="2:8" ht="12.75" hidden="1">
      <c r="B73" s="50" t="s">
        <v>429</v>
      </c>
      <c r="C73" s="31" t="s">
        <v>353</v>
      </c>
      <c r="D73" s="31" t="s">
        <v>333</v>
      </c>
      <c r="E73" s="78" t="s">
        <v>243</v>
      </c>
      <c r="F73" s="31" t="s">
        <v>103</v>
      </c>
      <c r="G73" s="31"/>
      <c r="H73" s="94">
        <f>'Прил.5'!H73</f>
        <v>45</v>
      </c>
    </row>
    <row r="74" spans="2:8" ht="12.75" hidden="1">
      <c r="B74" s="50" t="s">
        <v>256</v>
      </c>
      <c r="C74" s="31" t="s">
        <v>353</v>
      </c>
      <c r="D74" s="31" t="s">
        <v>333</v>
      </c>
      <c r="E74" s="78" t="s">
        <v>243</v>
      </c>
      <c r="F74" s="31" t="s">
        <v>257</v>
      </c>
      <c r="G74" s="31"/>
      <c r="H74" s="94">
        <f>'Прил.5'!H74</f>
        <v>45</v>
      </c>
    </row>
    <row r="75" spans="2:8" ht="12.75" hidden="1">
      <c r="B75" s="40" t="s">
        <v>413</v>
      </c>
      <c r="C75" s="31" t="s">
        <v>353</v>
      </c>
      <c r="D75" s="31" t="s">
        <v>333</v>
      </c>
      <c r="E75" s="78" t="s">
        <v>243</v>
      </c>
      <c r="F75" s="31" t="s">
        <v>257</v>
      </c>
      <c r="G75" s="31">
        <v>2</v>
      </c>
      <c r="H75" s="94">
        <f>'Прил.5'!H75</f>
        <v>45</v>
      </c>
    </row>
    <row r="76" spans="2:8" ht="12.75">
      <c r="B76" s="50" t="s">
        <v>313</v>
      </c>
      <c r="C76" s="31" t="s">
        <v>353</v>
      </c>
      <c r="D76" s="31" t="s">
        <v>334</v>
      </c>
      <c r="E76" s="31"/>
      <c r="F76" s="31"/>
      <c r="G76" s="31"/>
      <c r="H76" s="94">
        <f>'Прил.5'!H76</f>
        <v>1591.8999999999999</v>
      </c>
    </row>
    <row r="77" spans="2:8" ht="12.75" hidden="1">
      <c r="B77" s="50" t="s">
        <v>414</v>
      </c>
      <c r="C77" s="31" t="s">
        <v>353</v>
      </c>
      <c r="D77" s="31" t="s">
        <v>334</v>
      </c>
      <c r="E77" s="78" t="s">
        <v>415</v>
      </c>
      <c r="F77" s="31"/>
      <c r="G77" s="31"/>
      <c r="H77" s="103">
        <f>'Прил.5'!H77</f>
        <v>1537.3999999999999</v>
      </c>
    </row>
    <row r="78" spans="2:8" ht="25.5" hidden="1">
      <c r="B78" s="50" t="s">
        <v>432</v>
      </c>
      <c r="C78" s="31" t="s">
        <v>353</v>
      </c>
      <c r="D78" s="31" t="s">
        <v>334</v>
      </c>
      <c r="E78" s="72" t="s">
        <v>433</v>
      </c>
      <c r="F78" s="31"/>
      <c r="G78" s="31"/>
      <c r="H78" s="103">
        <f>'Прил.5'!H78</f>
        <v>221.79999999999998</v>
      </c>
    </row>
    <row r="79" spans="2:8" ht="25.5" hidden="1">
      <c r="B79" s="40" t="s">
        <v>417</v>
      </c>
      <c r="C79" s="31" t="s">
        <v>353</v>
      </c>
      <c r="D79" s="31" t="s">
        <v>334</v>
      </c>
      <c r="E79" s="72" t="s">
        <v>433</v>
      </c>
      <c r="F79" s="31" t="s">
        <v>217</v>
      </c>
      <c r="G79" s="31"/>
      <c r="H79" s="103">
        <f>'Прил.5'!H79</f>
        <v>212.1</v>
      </c>
    </row>
    <row r="80" spans="2:8" ht="12.75" hidden="1">
      <c r="B80" s="40" t="s">
        <v>418</v>
      </c>
      <c r="C80" s="31" t="s">
        <v>353</v>
      </c>
      <c r="D80" s="31" t="s">
        <v>334</v>
      </c>
      <c r="E80" s="72" t="s">
        <v>433</v>
      </c>
      <c r="F80" s="31" t="s">
        <v>419</v>
      </c>
      <c r="G80" s="31"/>
      <c r="H80" s="103">
        <f>'Прил.5'!H80</f>
        <v>212.1</v>
      </c>
    </row>
    <row r="81" spans="2:8" ht="12.75" hidden="1">
      <c r="B81" s="40" t="s">
        <v>413</v>
      </c>
      <c r="C81" s="31" t="s">
        <v>353</v>
      </c>
      <c r="D81" s="31" t="s">
        <v>334</v>
      </c>
      <c r="E81" s="72" t="s">
        <v>433</v>
      </c>
      <c r="F81" s="31" t="s">
        <v>419</v>
      </c>
      <c r="G81" s="31" t="s">
        <v>402</v>
      </c>
      <c r="H81" s="103">
        <f>'Прил.5'!H81</f>
        <v>27.9</v>
      </c>
    </row>
    <row r="82" spans="2:8" ht="12.75" hidden="1">
      <c r="B82" s="40" t="s">
        <v>391</v>
      </c>
      <c r="C82" s="31" t="s">
        <v>353</v>
      </c>
      <c r="D82" s="31" t="s">
        <v>334</v>
      </c>
      <c r="E82" s="72" t="s">
        <v>433</v>
      </c>
      <c r="F82" s="31" t="s">
        <v>419</v>
      </c>
      <c r="G82" s="31">
        <v>3</v>
      </c>
      <c r="H82" s="103">
        <f>'Прил.5'!H82</f>
        <v>184.2</v>
      </c>
    </row>
    <row r="83" spans="2:8" ht="12.75" hidden="1">
      <c r="B83" s="50" t="s">
        <v>424</v>
      </c>
      <c r="C83" s="31" t="s">
        <v>353</v>
      </c>
      <c r="D83" s="31" t="s">
        <v>334</v>
      </c>
      <c r="E83" s="72" t="s">
        <v>433</v>
      </c>
      <c r="F83" s="31" t="s">
        <v>425</v>
      </c>
      <c r="G83" s="31"/>
      <c r="H83" s="103">
        <f>'Прил.5'!H83</f>
        <v>9.7</v>
      </c>
    </row>
    <row r="84" spans="2:8" ht="12.75" hidden="1">
      <c r="B84" s="50" t="s">
        <v>426</v>
      </c>
      <c r="C84" s="31" t="s">
        <v>353</v>
      </c>
      <c r="D84" s="31" t="s">
        <v>334</v>
      </c>
      <c r="E84" s="72" t="s">
        <v>433</v>
      </c>
      <c r="F84" s="31" t="s">
        <v>427</v>
      </c>
      <c r="G84" s="31"/>
      <c r="H84" s="103">
        <f>'Прил.5'!H84</f>
        <v>9.7</v>
      </c>
    </row>
    <row r="85" spans="2:8" ht="12.75" hidden="1">
      <c r="B85" s="40" t="s">
        <v>391</v>
      </c>
      <c r="C85" s="31" t="s">
        <v>353</v>
      </c>
      <c r="D85" s="31" t="s">
        <v>334</v>
      </c>
      <c r="E85" s="72" t="s">
        <v>433</v>
      </c>
      <c r="F85" s="31" t="s">
        <v>427</v>
      </c>
      <c r="G85" s="31">
        <v>3</v>
      </c>
      <c r="H85" s="103">
        <f>'Прил.5'!H85</f>
        <v>9.7</v>
      </c>
    </row>
    <row r="86" spans="2:8" ht="25.5" hidden="1">
      <c r="B86" s="50" t="s">
        <v>434</v>
      </c>
      <c r="C86" s="31" t="s">
        <v>353</v>
      </c>
      <c r="D86" s="31" t="s">
        <v>334</v>
      </c>
      <c r="E86" s="72" t="s">
        <v>435</v>
      </c>
      <c r="F86" s="31"/>
      <c r="G86" s="31"/>
      <c r="H86" s="103">
        <f>'Прил.5'!H86</f>
        <v>252.3</v>
      </c>
    </row>
    <row r="87" spans="2:8" ht="25.5" hidden="1">
      <c r="B87" s="40" t="s">
        <v>417</v>
      </c>
      <c r="C87" s="31" t="s">
        <v>353</v>
      </c>
      <c r="D87" s="31" t="s">
        <v>334</v>
      </c>
      <c r="E87" s="72" t="s">
        <v>435</v>
      </c>
      <c r="F87" s="31" t="s">
        <v>217</v>
      </c>
      <c r="G87" s="31"/>
      <c r="H87" s="103">
        <f>'Прил.5'!H87</f>
        <v>221.9</v>
      </c>
    </row>
    <row r="88" spans="2:8" ht="12.75" hidden="1">
      <c r="B88" s="40" t="s">
        <v>418</v>
      </c>
      <c r="C88" s="31" t="s">
        <v>353</v>
      </c>
      <c r="D88" s="31" t="s">
        <v>334</v>
      </c>
      <c r="E88" s="72" t="s">
        <v>435</v>
      </c>
      <c r="F88" s="31" t="s">
        <v>419</v>
      </c>
      <c r="G88" s="31"/>
      <c r="H88" s="103">
        <f>'Прил.5'!H88</f>
        <v>221.9</v>
      </c>
    </row>
    <row r="89" spans="2:8" ht="12.75" hidden="1">
      <c r="B89" s="40" t="s">
        <v>413</v>
      </c>
      <c r="C89" s="31" t="s">
        <v>353</v>
      </c>
      <c r="D89" s="31" t="s">
        <v>334</v>
      </c>
      <c r="E89" s="72" t="s">
        <v>435</v>
      </c>
      <c r="F89" s="31" t="s">
        <v>419</v>
      </c>
      <c r="G89" s="31" t="s">
        <v>402</v>
      </c>
      <c r="H89" s="103">
        <f>'Прил.5'!H89</f>
        <v>27.8</v>
      </c>
    </row>
    <row r="90" spans="2:8" ht="12.75" hidden="1">
      <c r="B90" s="40" t="s">
        <v>391</v>
      </c>
      <c r="C90" s="31" t="s">
        <v>353</v>
      </c>
      <c r="D90" s="31" t="s">
        <v>334</v>
      </c>
      <c r="E90" s="72" t="s">
        <v>435</v>
      </c>
      <c r="F90" s="31" t="s">
        <v>419</v>
      </c>
      <c r="G90" s="31">
        <v>3</v>
      </c>
      <c r="H90" s="103">
        <f>'Прил.5'!H90</f>
        <v>194.1</v>
      </c>
    </row>
    <row r="91" spans="2:8" ht="12.75" hidden="1">
      <c r="B91" s="50" t="s">
        <v>424</v>
      </c>
      <c r="C91" s="31" t="s">
        <v>353</v>
      </c>
      <c r="D91" s="31" t="s">
        <v>334</v>
      </c>
      <c r="E91" s="72" t="s">
        <v>435</v>
      </c>
      <c r="F91" s="31" t="s">
        <v>425</v>
      </c>
      <c r="G91" s="31"/>
      <c r="H91" s="103">
        <f>'Прил.5'!H91</f>
        <v>30.4</v>
      </c>
    </row>
    <row r="92" spans="2:8" ht="12.75" hidden="1">
      <c r="B92" s="50" t="s">
        <v>426</v>
      </c>
      <c r="C92" s="31" t="s">
        <v>353</v>
      </c>
      <c r="D92" s="31" t="s">
        <v>334</v>
      </c>
      <c r="E92" s="72" t="s">
        <v>435</v>
      </c>
      <c r="F92" s="31" t="s">
        <v>427</v>
      </c>
      <c r="G92" s="31"/>
      <c r="H92" s="103">
        <f>'Прил.5'!H92</f>
        <v>30.4</v>
      </c>
    </row>
    <row r="93" spans="2:8" ht="12.75" hidden="1">
      <c r="B93" s="40" t="s">
        <v>391</v>
      </c>
      <c r="C93" s="31" t="s">
        <v>353</v>
      </c>
      <c r="D93" s="31" t="s">
        <v>334</v>
      </c>
      <c r="E93" s="72" t="s">
        <v>435</v>
      </c>
      <c r="F93" s="31" t="s">
        <v>427</v>
      </c>
      <c r="G93" s="31">
        <v>3</v>
      </c>
      <c r="H93" s="103">
        <f>'Прил.5'!H93</f>
        <v>30.4</v>
      </c>
    </row>
    <row r="94" spans="2:8" ht="12.75" hidden="1">
      <c r="B94" s="50" t="s">
        <v>436</v>
      </c>
      <c r="C94" s="31" t="s">
        <v>353</v>
      </c>
      <c r="D94" s="31" t="s">
        <v>334</v>
      </c>
      <c r="E94" s="78" t="s">
        <v>437</v>
      </c>
      <c r="F94" s="31"/>
      <c r="G94" s="31"/>
      <c r="H94" s="103">
        <f>'Прил.5'!H94</f>
        <v>220.79999999999998</v>
      </c>
    </row>
    <row r="95" spans="2:8" ht="25.5" hidden="1">
      <c r="B95" s="40" t="s">
        <v>417</v>
      </c>
      <c r="C95" s="31" t="s">
        <v>353</v>
      </c>
      <c r="D95" s="31" t="s">
        <v>334</v>
      </c>
      <c r="E95" s="72" t="s">
        <v>437</v>
      </c>
      <c r="F95" s="31" t="s">
        <v>217</v>
      </c>
      <c r="G95" s="31"/>
      <c r="H95" s="103">
        <f>'Прил.5'!H95</f>
        <v>211.39999999999998</v>
      </c>
    </row>
    <row r="96" spans="2:8" ht="12.75" hidden="1">
      <c r="B96" s="40" t="s">
        <v>418</v>
      </c>
      <c r="C96" s="31" t="s">
        <v>353</v>
      </c>
      <c r="D96" s="31" t="s">
        <v>334</v>
      </c>
      <c r="E96" s="72" t="s">
        <v>437</v>
      </c>
      <c r="F96" s="31" t="s">
        <v>419</v>
      </c>
      <c r="G96" s="31"/>
      <c r="H96" s="103">
        <f>'Прил.5'!H96</f>
        <v>211.39999999999998</v>
      </c>
    </row>
    <row r="97" spans="2:8" ht="12.75" hidden="1">
      <c r="B97" s="40" t="s">
        <v>413</v>
      </c>
      <c r="C97" s="31" t="s">
        <v>353</v>
      </c>
      <c r="D97" s="31" t="s">
        <v>334</v>
      </c>
      <c r="E97" s="72" t="s">
        <v>437</v>
      </c>
      <c r="F97" s="31" t="s">
        <v>419</v>
      </c>
      <c r="G97" s="31" t="s">
        <v>402</v>
      </c>
      <c r="H97" s="103">
        <f>'Прил.5'!H97</f>
        <v>27.2</v>
      </c>
    </row>
    <row r="98" spans="2:8" ht="12.75" hidden="1">
      <c r="B98" s="40" t="s">
        <v>391</v>
      </c>
      <c r="C98" s="31" t="s">
        <v>353</v>
      </c>
      <c r="D98" s="31" t="s">
        <v>334</v>
      </c>
      <c r="E98" s="72" t="s">
        <v>437</v>
      </c>
      <c r="F98" s="31" t="s">
        <v>419</v>
      </c>
      <c r="G98" s="31">
        <v>3</v>
      </c>
      <c r="H98" s="103">
        <f>'Прил.5'!H98</f>
        <v>184.2</v>
      </c>
    </row>
    <row r="99" spans="2:8" ht="12.75" hidden="1">
      <c r="B99" s="50" t="s">
        <v>424</v>
      </c>
      <c r="C99" s="31" t="s">
        <v>353</v>
      </c>
      <c r="D99" s="31" t="s">
        <v>334</v>
      </c>
      <c r="E99" s="72" t="s">
        <v>437</v>
      </c>
      <c r="F99" s="31" t="s">
        <v>425</v>
      </c>
      <c r="G99" s="31"/>
      <c r="H99" s="103">
        <f>'Прил.5'!H99</f>
        <v>9.4</v>
      </c>
    </row>
    <row r="100" spans="2:8" ht="12.75" hidden="1">
      <c r="B100" s="50" t="s">
        <v>426</v>
      </c>
      <c r="C100" s="31" t="s">
        <v>353</v>
      </c>
      <c r="D100" s="31" t="s">
        <v>334</v>
      </c>
      <c r="E100" s="72" t="s">
        <v>437</v>
      </c>
      <c r="F100" s="31" t="s">
        <v>427</v>
      </c>
      <c r="G100" s="31"/>
      <c r="H100" s="103">
        <f>'Прил.5'!H100</f>
        <v>9.4</v>
      </c>
    </row>
    <row r="101" spans="2:8" ht="12.75" hidden="1">
      <c r="B101" s="40" t="s">
        <v>391</v>
      </c>
      <c r="C101" s="31" t="s">
        <v>353</v>
      </c>
      <c r="D101" s="31" t="s">
        <v>334</v>
      </c>
      <c r="E101" s="72" t="s">
        <v>437</v>
      </c>
      <c r="F101" s="31" t="s">
        <v>427</v>
      </c>
      <c r="G101" s="31">
        <v>3</v>
      </c>
      <c r="H101" s="103">
        <f>'Прил.5'!H101</f>
        <v>9.4</v>
      </c>
    </row>
    <row r="102" spans="2:8" ht="25.5" hidden="1">
      <c r="B102" s="40" t="s">
        <v>638</v>
      </c>
      <c r="C102" s="31" t="s">
        <v>353</v>
      </c>
      <c r="D102" s="31" t="s">
        <v>334</v>
      </c>
      <c r="E102" s="31" t="s">
        <v>438</v>
      </c>
      <c r="F102" s="31"/>
      <c r="G102" s="31"/>
      <c r="H102" s="103">
        <f>'Прил.5'!H102</f>
        <v>339.2</v>
      </c>
    </row>
    <row r="103" spans="2:8" ht="12.75" hidden="1">
      <c r="B103" s="50" t="s">
        <v>424</v>
      </c>
      <c r="C103" s="31" t="s">
        <v>353</v>
      </c>
      <c r="D103" s="31" t="s">
        <v>334</v>
      </c>
      <c r="E103" s="31" t="s">
        <v>438</v>
      </c>
      <c r="F103" s="31" t="s">
        <v>425</v>
      </c>
      <c r="G103" s="31"/>
      <c r="H103" s="103">
        <f>'Прил.5'!H103</f>
        <v>339.2</v>
      </c>
    </row>
    <row r="104" spans="2:8" ht="12.75" hidden="1">
      <c r="B104" s="50" t="s">
        <v>426</v>
      </c>
      <c r="C104" s="31" t="s">
        <v>353</v>
      </c>
      <c r="D104" s="31" t="s">
        <v>334</v>
      </c>
      <c r="E104" s="31" t="s">
        <v>438</v>
      </c>
      <c r="F104" s="31" t="s">
        <v>427</v>
      </c>
      <c r="G104" s="31"/>
      <c r="H104" s="103">
        <f>'Прил.5'!H104</f>
        <v>339.2</v>
      </c>
    </row>
    <row r="105" spans="2:8" ht="12.75" hidden="1">
      <c r="B105" s="40" t="s">
        <v>413</v>
      </c>
      <c r="C105" s="31" t="s">
        <v>353</v>
      </c>
      <c r="D105" s="31" t="s">
        <v>334</v>
      </c>
      <c r="E105" s="31" t="s">
        <v>438</v>
      </c>
      <c r="F105" s="31" t="s">
        <v>427</v>
      </c>
      <c r="G105" s="31">
        <v>2</v>
      </c>
      <c r="H105" s="103">
        <f>'Прил.5'!H105</f>
        <v>339.2</v>
      </c>
    </row>
    <row r="106" spans="2:8" ht="12.75" hidden="1">
      <c r="B106" s="40" t="s">
        <v>639</v>
      </c>
      <c r="C106" s="31" t="s">
        <v>353</v>
      </c>
      <c r="D106" s="31" t="s">
        <v>334</v>
      </c>
      <c r="E106" s="31" t="s">
        <v>439</v>
      </c>
      <c r="F106" s="31"/>
      <c r="G106" s="31"/>
      <c r="H106" s="103">
        <f>'Прил.5'!H106</f>
        <v>503.29999999999995</v>
      </c>
    </row>
    <row r="107" spans="2:8" ht="25.5" hidden="1">
      <c r="B107" s="40" t="s">
        <v>417</v>
      </c>
      <c r="C107" s="31" t="s">
        <v>353</v>
      </c>
      <c r="D107" s="31" t="s">
        <v>334</v>
      </c>
      <c r="E107" s="31" t="s">
        <v>439</v>
      </c>
      <c r="F107" s="31" t="s">
        <v>217</v>
      </c>
      <c r="G107" s="31"/>
      <c r="H107" s="103">
        <f>'Прил.5'!H107</f>
        <v>168.6</v>
      </c>
    </row>
    <row r="108" spans="2:8" ht="12.75" hidden="1">
      <c r="B108" s="40" t="s">
        <v>418</v>
      </c>
      <c r="C108" s="31" t="s">
        <v>353</v>
      </c>
      <c r="D108" s="31" t="s">
        <v>334</v>
      </c>
      <c r="E108" s="31" t="s">
        <v>439</v>
      </c>
      <c r="F108" s="31" t="s">
        <v>419</v>
      </c>
      <c r="G108" s="31"/>
      <c r="H108" s="103">
        <f>'Прил.5'!H108</f>
        <v>168.6</v>
      </c>
    </row>
    <row r="109" spans="2:8" ht="12.75" hidden="1">
      <c r="B109" s="40" t="s">
        <v>413</v>
      </c>
      <c r="C109" s="31" t="s">
        <v>353</v>
      </c>
      <c r="D109" s="31" t="s">
        <v>334</v>
      </c>
      <c r="E109" s="31" t="s">
        <v>439</v>
      </c>
      <c r="F109" s="31" t="s">
        <v>419</v>
      </c>
      <c r="G109" s="31">
        <v>2</v>
      </c>
      <c r="H109" s="103">
        <f>'Прил.5'!H109</f>
        <v>168.6</v>
      </c>
    </row>
    <row r="110" spans="2:8" ht="12.75" hidden="1">
      <c r="B110" s="50" t="s">
        <v>424</v>
      </c>
      <c r="C110" s="31" t="s">
        <v>353</v>
      </c>
      <c r="D110" s="31" t="s">
        <v>334</v>
      </c>
      <c r="E110" s="31" t="s">
        <v>439</v>
      </c>
      <c r="F110" s="31" t="s">
        <v>425</v>
      </c>
      <c r="G110" s="31"/>
      <c r="H110" s="103">
        <f>'Прил.5'!H110</f>
        <v>244.3</v>
      </c>
    </row>
    <row r="111" spans="2:8" ht="12.75" hidden="1">
      <c r="B111" s="50" t="s">
        <v>426</v>
      </c>
      <c r="C111" s="31" t="s">
        <v>353</v>
      </c>
      <c r="D111" s="31" t="s">
        <v>334</v>
      </c>
      <c r="E111" s="31" t="s">
        <v>439</v>
      </c>
      <c r="F111" s="31" t="s">
        <v>427</v>
      </c>
      <c r="G111" s="31"/>
      <c r="H111" s="103">
        <f>'Прил.5'!H111</f>
        <v>244.3</v>
      </c>
    </row>
    <row r="112" spans="2:8" ht="12.75" hidden="1">
      <c r="B112" s="40" t="s">
        <v>413</v>
      </c>
      <c r="C112" s="31" t="s">
        <v>353</v>
      </c>
      <c r="D112" s="31" t="s">
        <v>334</v>
      </c>
      <c r="E112" s="31" t="s">
        <v>439</v>
      </c>
      <c r="F112" s="31" t="s">
        <v>427</v>
      </c>
      <c r="G112" s="31">
        <v>2</v>
      </c>
      <c r="H112" s="103">
        <f>'Прил.5'!H112</f>
        <v>244.3</v>
      </c>
    </row>
    <row r="113" spans="2:8" ht="12.75" hidden="1">
      <c r="B113" s="50" t="s">
        <v>429</v>
      </c>
      <c r="C113" s="31" t="s">
        <v>353</v>
      </c>
      <c r="D113" s="31" t="s">
        <v>334</v>
      </c>
      <c r="E113" s="31" t="s">
        <v>439</v>
      </c>
      <c r="F113" s="31" t="s">
        <v>103</v>
      </c>
      <c r="G113" s="31"/>
      <c r="H113" s="103">
        <f>'Прил.5'!H113</f>
        <v>90.4</v>
      </c>
    </row>
    <row r="114" spans="2:8" ht="12.75" hidden="1">
      <c r="B114" s="40" t="s">
        <v>440</v>
      </c>
      <c r="C114" s="31" t="s">
        <v>353</v>
      </c>
      <c r="D114" s="31" t="s">
        <v>334</v>
      </c>
      <c r="E114" s="31" t="s">
        <v>439</v>
      </c>
      <c r="F114" s="31" t="s">
        <v>441</v>
      </c>
      <c r="G114" s="31"/>
      <c r="H114" s="103">
        <f>'Прил.5'!H114</f>
        <v>90.4</v>
      </c>
    </row>
    <row r="115" spans="2:8" ht="12.75" hidden="1">
      <c r="B115" s="40" t="s">
        <v>413</v>
      </c>
      <c r="C115" s="31" t="s">
        <v>353</v>
      </c>
      <c r="D115" s="31" t="s">
        <v>334</v>
      </c>
      <c r="E115" s="31" t="s">
        <v>439</v>
      </c>
      <c r="F115" s="31" t="s">
        <v>441</v>
      </c>
      <c r="G115" s="31">
        <v>2</v>
      </c>
      <c r="H115" s="103">
        <f>'Прил.5'!H115</f>
        <v>90.4</v>
      </c>
    </row>
    <row r="116" spans="2:8" ht="12.75" hidden="1">
      <c r="B116" s="55" t="s">
        <v>442</v>
      </c>
      <c r="C116" s="31" t="s">
        <v>353</v>
      </c>
      <c r="D116" s="31" t="s">
        <v>334</v>
      </c>
      <c r="E116" s="31" t="s">
        <v>443</v>
      </c>
      <c r="F116" s="31"/>
      <c r="G116" s="31"/>
      <c r="H116" s="103">
        <f>'Прил.5'!H116</f>
        <v>49</v>
      </c>
    </row>
    <row r="117" spans="2:8" ht="25.5" hidden="1">
      <c r="B117" s="40" t="s">
        <v>480</v>
      </c>
      <c r="C117" s="31" t="s">
        <v>353</v>
      </c>
      <c r="D117" s="31" t="s">
        <v>334</v>
      </c>
      <c r="E117" s="31" t="s">
        <v>481</v>
      </c>
      <c r="F117" s="31"/>
      <c r="G117" s="31"/>
      <c r="H117" s="103">
        <f>'Прил.5'!H117</f>
        <v>49</v>
      </c>
    </row>
    <row r="118" spans="2:8" ht="38.25" hidden="1">
      <c r="B118" s="40" t="s">
        <v>370</v>
      </c>
      <c r="C118" s="31" t="s">
        <v>353</v>
      </c>
      <c r="D118" s="31" t="s">
        <v>334</v>
      </c>
      <c r="E118" s="31" t="s">
        <v>369</v>
      </c>
      <c r="F118" s="31"/>
      <c r="G118" s="31"/>
      <c r="H118" s="103">
        <f>'Прил.5'!H118</f>
        <v>10</v>
      </c>
    </row>
    <row r="119" spans="2:8" ht="12.75" hidden="1">
      <c r="B119" s="50" t="s">
        <v>424</v>
      </c>
      <c r="C119" s="31" t="s">
        <v>353</v>
      </c>
      <c r="D119" s="31" t="s">
        <v>334</v>
      </c>
      <c r="E119" s="31" t="s">
        <v>369</v>
      </c>
      <c r="F119" s="31" t="s">
        <v>425</v>
      </c>
      <c r="G119" s="31"/>
      <c r="H119" s="103">
        <f>'Прил.5'!H119</f>
        <v>10</v>
      </c>
    </row>
    <row r="120" spans="2:8" ht="12.75" hidden="1">
      <c r="B120" s="50" t="s">
        <v>426</v>
      </c>
      <c r="C120" s="31" t="s">
        <v>353</v>
      </c>
      <c r="D120" s="31" t="s">
        <v>334</v>
      </c>
      <c r="E120" s="31" t="s">
        <v>369</v>
      </c>
      <c r="F120" s="31" t="s">
        <v>427</v>
      </c>
      <c r="G120" s="31"/>
      <c r="H120" s="103">
        <f>'Прил.5'!H120</f>
        <v>10</v>
      </c>
    </row>
    <row r="121" spans="2:8" ht="12.75" hidden="1">
      <c r="B121" s="40" t="s">
        <v>391</v>
      </c>
      <c r="C121" s="31" t="s">
        <v>353</v>
      </c>
      <c r="D121" s="31" t="s">
        <v>334</v>
      </c>
      <c r="E121" s="31" t="s">
        <v>369</v>
      </c>
      <c r="F121" s="31" t="s">
        <v>427</v>
      </c>
      <c r="G121" s="31" t="s">
        <v>33</v>
      </c>
      <c r="H121" s="103">
        <f>'Прил.5'!H121</f>
        <v>10</v>
      </c>
    </row>
    <row r="122" spans="2:8" ht="25.5" hidden="1">
      <c r="B122" s="40" t="s">
        <v>482</v>
      </c>
      <c r="C122" s="31" t="s">
        <v>353</v>
      </c>
      <c r="D122" s="31" t="s">
        <v>334</v>
      </c>
      <c r="E122" s="31" t="s">
        <v>483</v>
      </c>
      <c r="F122" s="30"/>
      <c r="G122" s="30"/>
      <c r="H122" s="103">
        <f>'Прил.5'!H122</f>
        <v>39</v>
      </c>
    </row>
    <row r="123" spans="2:8" ht="12.75" hidden="1">
      <c r="B123" s="50" t="s">
        <v>424</v>
      </c>
      <c r="C123" s="31" t="s">
        <v>353</v>
      </c>
      <c r="D123" s="31" t="s">
        <v>334</v>
      </c>
      <c r="E123" s="31" t="s">
        <v>483</v>
      </c>
      <c r="F123" s="31" t="s">
        <v>425</v>
      </c>
      <c r="G123" s="31"/>
      <c r="H123" s="103">
        <f>'Прил.5'!H123</f>
        <v>39</v>
      </c>
    </row>
    <row r="124" spans="2:8" ht="12.75" hidden="1">
      <c r="B124" s="50" t="s">
        <v>426</v>
      </c>
      <c r="C124" s="31" t="s">
        <v>353</v>
      </c>
      <c r="D124" s="31" t="s">
        <v>334</v>
      </c>
      <c r="E124" s="31" t="s">
        <v>483</v>
      </c>
      <c r="F124" s="31" t="s">
        <v>427</v>
      </c>
      <c r="G124" s="31"/>
      <c r="H124" s="103">
        <f>'Прил.5'!H124</f>
        <v>39</v>
      </c>
    </row>
    <row r="125" spans="2:8" ht="12.75" hidden="1">
      <c r="B125" s="40" t="s">
        <v>413</v>
      </c>
      <c r="C125" s="31" t="s">
        <v>353</v>
      </c>
      <c r="D125" s="31" t="s">
        <v>334</v>
      </c>
      <c r="E125" s="31" t="s">
        <v>483</v>
      </c>
      <c r="F125" s="31" t="s">
        <v>427</v>
      </c>
      <c r="G125" s="31">
        <v>2</v>
      </c>
      <c r="H125" s="103">
        <f>'Прил.5'!H125</f>
        <v>39</v>
      </c>
    </row>
    <row r="126" spans="2:8" ht="12.75" hidden="1">
      <c r="B126" s="40" t="s">
        <v>484</v>
      </c>
      <c r="C126" s="31" t="s">
        <v>353</v>
      </c>
      <c r="D126" s="31" t="s">
        <v>334</v>
      </c>
      <c r="E126" s="51" t="s">
        <v>485</v>
      </c>
      <c r="F126" s="19"/>
      <c r="G126" s="31"/>
      <c r="H126" s="103">
        <f>'Прил.5'!H126</f>
        <v>5.5</v>
      </c>
    </row>
    <row r="127" spans="2:8" ht="25.5" hidden="1">
      <c r="B127" s="40" t="s">
        <v>486</v>
      </c>
      <c r="C127" s="31" t="s">
        <v>353</v>
      </c>
      <c r="D127" s="31" t="s">
        <v>334</v>
      </c>
      <c r="E127" s="53" t="s">
        <v>487</v>
      </c>
      <c r="F127" s="19"/>
      <c r="G127" s="31"/>
      <c r="H127" s="103">
        <f>'Прил.5'!H127</f>
        <v>1.5</v>
      </c>
    </row>
    <row r="128" spans="2:8" ht="25.5" hidden="1">
      <c r="B128" s="40" t="s">
        <v>488</v>
      </c>
      <c r="C128" s="31" t="s">
        <v>353</v>
      </c>
      <c r="D128" s="31" t="s">
        <v>334</v>
      </c>
      <c r="E128" s="53" t="s">
        <v>489</v>
      </c>
      <c r="F128" s="19"/>
      <c r="G128" s="31"/>
      <c r="H128" s="103">
        <f>'Прил.5'!H128</f>
        <v>1.5</v>
      </c>
    </row>
    <row r="129" spans="2:8" ht="12.75" hidden="1">
      <c r="B129" s="50" t="s">
        <v>424</v>
      </c>
      <c r="C129" s="31" t="s">
        <v>353</v>
      </c>
      <c r="D129" s="31" t="s">
        <v>334</v>
      </c>
      <c r="E129" s="53" t="s">
        <v>489</v>
      </c>
      <c r="F129" s="31" t="s">
        <v>425</v>
      </c>
      <c r="G129" s="31"/>
      <c r="H129" s="103">
        <f>'Прил.5'!H129</f>
        <v>1.5</v>
      </c>
    </row>
    <row r="130" spans="2:8" ht="12.75" hidden="1">
      <c r="B130" s="50" t="s">
        <v>426</v>
      </c>
      <c r="C130" s="31" t="s">
        <v>353</v>
      </c>
      <c r="D130" s="31" t="s">
        <v>334</v>
      </c>
      <c r="E130" s="53" t="s">
        <v>489</v>
      </c>
      <c r="F130" s="31" t="s">
        <v>427</v>
      </c>
      <c r="G130" s="31"/>
      <c r="H130" s="103">
        <f>'Прил.5'!H130</f>
        <v>1.5</v>
      </c>
    </row>
    <row r="131" spans="2:8" ht="12.75" hidden="1">
      <c r="B131" s="40" t="s">
        <v>413</v>
      </c>
      <c r="C131" s="31" t="s">
        <v>353</v>
      </c>
      <c r="D131" s="31" t="s">
        <v>334</v>
      </c>
      <c r="E131" s="53" t="s">
        <v>489</v>
      </c>
      <c r="F131" s="31" t="s">
        <v>427</v>
      </c>
      <c r="G131" s="31">
        <v>2</v>
      </c>
      <c r="H131" s="103">
        <f>'Прил.5'!H131</f>
        <v>1.5</v>
      </c>
    </row>
    <row r="132" spans="2:8" ht="25.5" hidden="1">
      <c r="B132" s="40" t="s">
        <v>510</v>
      </c>
      <c r="C132" s="31" t="s">
        <v>353</v>
      </c>
      <c r="D132" s="31" t="s">
        <v>334</v>
      </c>
      <c r="E132" s="53" t="s">
        <v>511</v>
      </c>
      <c r="F132" s="19"/>
      <c r="G132" s="31"/>
      <c r="H132" s="103">
        <f>'Прил.5'!H132</f>
        <v>3</v>
      </c>
    </row>
    <row r="133" spans="2:8" ht="25.5" hidden="1">
      <c r="B133" s="40" t="s">
        <v>512</v>
      </c>
      <c r="C133" s="31" t="s">
        <v>353</v>
      </c>
      <c r="D133" s="31" t="s">
        <v>334</v>
      </c>
      <c r="E133" s="53" t="s">
        <v>513</v>
      </c>
      <c r="F133" s="19"/>
      <c r="G133" s="31"/>
      <c r="H133" s="103">
        <f>'Прил.5'!H133</f>
        <v>3</v>
      </c>
    </row>
    <row r="134" spans="2:8" ht="12.75" hidden="1">
      <c r="B134" s="50" t="s">
        <v>424</v>
      </c>
      <c r="C134" s="31" t="s">
        <v>353</v>
      </c>
      <c r="D134" s="31" t="s">
        <v>334</v>
      </c>
      <c r="E134" s="53" t="s">
        <v>513</v>
      </c>
      <c r="F134" s="31" t="s">
        <v>425</v>
      </c>
      <c r="G134" s="31"/>
      <c r="H134" s="103">
        <f>'Прил.5'!H134</f>
        <v>3</v>
      </c>
    </row>
    <row r="135" spans="2:8" ht="12.75" hidden="1">
      <c r="B135" s="50" t="s">
        <v>426</v>
      </c>
      <c r="C135" s="31" t="s">
        <v>353</v>
      </c>
      <c r="D135" s="31" t="s">
        <v>334</v>
      </c>
      <c r="E135" s="53" t="s">
        <v>513</v>
      </c>
      <c r="F135" s="31" t="s">
        <v>427</v>
      </c>
      <c r="G135" s="31"/>
      <c r="H135" s="103">
        <f>'Прил.5'!H135</f>
        <v>3</v>
      </c>
    </row>
    <row r="136" spans="2:8" ht="12.75" hidden="1">
      <c r="B136" s="40" t="s">
        <v>413</v>
      </c>
      <c r="C136" s="31" t="s">
        <v>353</v>
      </c>
      <c r="D136" s="31" t="s">
        <v>334</v>
      </c>
      <c r="E136" s="53" t="s">
        <v>513</v>
      </c>
      <c r="F136" s="31" t="s">
        <v>427</v>
      </c>
      <c r="G136" s="31">
        <v>2</v>
      </c>
      <c r="H136" s="103">
        <f>'Прил.5'!H136</f>
        <v>3</v>
      </c>
    </row>
    <row r="137" spans="2:8" ht="25.5" hidden="1">
      <c r="B137" s="40" t="s">
        <v>518</v>
      </c>
      <c r="C137" s="31" t="s">
        <v>353</v>
      </c>
      <c r="D137" s="31" t="s">
        <v>334</v>
      </c>
      <c r="E137" s="53" t="s">
        <v>519</v>
      </c>
      <c r="F137" s="19"/>
      <c r="G137" s="31"/>
      <c r="H137" s="103">
        <f>'Прил.5'!H137</f>
        <v>1</v>
      </c>
    </row>
    <row r="138" spans="2:8" ht="25.5" hidden="1">
      <c r="B138" s="40" t="s">
        <v>520</v>
      </c>
      <c r="C138" s="31" t="s">
        <v>353</v>
      </c>
      <c r="D138" s="31" t="s">
        <v>334</v>
      </c>
      <c r="E138" s="53" t="s">
        <v>521</v>
      </c>
      <c r="F138" s="19"/>
      <c r="G138" s="31"/>
      <c r="H138" s="103">
        <f>'Прил.5'!H138</f>
        <v>1</v>
      </c>
    </row>
    <row r="139" spans="2:8" ht="12.75" hidden="1">
      <c r="B139" s="50" t="s">
        <v>424</v>
      </c>
      <c r="C139" s="31" t="s">
        <v>353</v>
      </c>
      <c r="D139" s="31" t="s">
        <v>334</v>
      </c>
      <c r="E139" s="53" t="s">
        <v>521</v>
      </c>
      <c r="F139" s="31" t="s">
        <v>425</v>
      </c>
      <c r="G139" s="31"/>
      <c r="H139" s="103">
        <f>'Прил.5'!H139</f>
        <v>1</v>
      </c>
    </row>
    <row r="140" spans="2:8" ht="12.75" hidden="1">
      <c r="B140" s="50" t="s">
        <v>426</v>
      </c>
      <c r="C140" s="31" t="s">
        <v>353</v>
      </c>
      <c r="D140" s="31" t="s">
        <v>334</v>
      </c>
      <c r="E140" s="53" t="s">
        <v>521</v>
      </c>
      <c r="F140" s="31" t="s">
        <v>427</v>
      </c>
      <c r="G140" s="31"/>
      <c r="H140" s="103">
        <f>'Прил.5'!H140</f>
        <v>1</v>
      </c>
    </row>
    <row r="141" spans="2:8" ht="12.75" hidden="1">
      <c r="B141" s="40" t="s">
        <v>413</v>
      </c>
      <c r="C141" s="31" t="s">
        <v>353</v>
      </c>
      <c r="D141" s="31" t="s">
        <v>334</v>
      </c>
      <c r="E141" s="53" t="s">
        <v>521</v>
      </c>
      <c r="F141" s="31" t="s">
        <v>427</v>
      </c>
      <c r="G141" s="31">
        <v>2</v>
      </c>
      <c r="H141" s="103">
        <f>'Прил.5'!H141</f>
        <v>1</v>
      </c>
    </row>
    <row r="142" spans="2:8" ht="12.75">
      <c r="B142" s="57" t="s">
        <v>330</v>
      </c>
      <c r="C142" s="30" t="s">
        <v>358</v>
      </c>
      <c r="D142" s="30"/>
      <c r="E142" s="75"/>
      <c r="F142" s="30"/>
      <c r="G142" s="30"/>
      <c r="H142" s="103">
        <f>'Прил.5'!H142</f>
        <v>693.8000000000001</v>
      </c>
    </row>
    <row r="143" spans="2:8" ht="12.75" hidden="1">
      <c r="B143" s="47" t="s">
        <v>413</v>
      </c>
      <c r="C143" s="48"/>
      <c r="D143" s="48"/>
      <c r="E143" s="48"/>
      <c r="F143" s="48"/>
      <c r="G143" s="48">
        <v>2</v>
      </c>
      <c r="H143" s="103">
        <f>'Прил.5'!H143</f>
        <v>6.1</v>
      </c>
    </row>
    <row r="144" spans="2:8" ht="12.75" hidden="1">
      <c r="B144" s="47" t="s">
        <v>392</v>
      </c>
      <c r="C144" s="48"/>
      <c r="D144" s="48"/>
      <c r="E144" s="48"/>
      <c r="F144" s="48"/>
      <c r="G144" s="48">
        <v>4</v>
      </c>
      <c r="H144" s="103">
        <f>'Прил.5'!H144</f>
        <v>687.7</v>
      </c>
    </row>
    <row r="145" spans="2:8" ht="12.75">
      <c r="B145" s="40" t="s">
        <v>161</v>
      </c>
      <c r="C145" s="31" t="s">
        <v>358</v>
      </c>
      <c r="D145" s="31" t="s">
        <v>160</v>
      </c>
      <c r="E145" s="58"/>
      <c r="F145" s="31"/>
      <c r="G145" s="31"/>
      <c r="H145" s="94">
        <f>'Прил.5'!H145</f>
        <v>687.7</v>
      </c>
    </row>
    <row r="146" spans="2:8" ht="12.75" hidden="1">
      <c r="B146" s="50" t="s">
        <v>414</v>
      </c>
      <c r="C146" s="31" t="s">
        <v>358</v>
      </c>
      <c r="D146" s="31" t="s">
        <v>160</v>
      </c>
      <c r="E146" s="78" t="s">
        <v>415</v>
      </c>
      <c r="F146" s="31"/>
      <c r="G146" s="31"/>
      <c r="H146" s="94">
        <f>'Прил.5'!H146</f>
        <v>687.7</v>
      </c>
    </row>
    <row r="147" spans="2:8" ht="25.5" hidden="1">
      <c r="B147" s="40" t="s">
        <v>490</v>
      </c>
      <c r="C147" s="31" t="s">
        <v>358</v>
      </c>
      <c r="D147" s="31" t="s">
        <v>160</v>
      </c>
      <c r="E147" s="31" t="s">
        <v>491</v>
      </c>
      <c r="F147" s="31"/>
      <c r="G147" s="31"/>
      <c r="H147" s="94">
        <f>'Прил.5'!H147</f>
        <v>687.7</v>
      </c>
    </row>
    <row r="148" spans="2:8" ht="12.75" hidden="1">
      <c r="B148" s="50" t="s">
        <v>258</v>
      </c>
      <c r="C148" s="31" t="s">
        <v>358</v>
      </c>
      <c r="D148" s="31" t="s">
        <v>160</v>
      </c>
      <c r="E148" s="31" t="s">
        <v>491</v>
      </c>
      <c r="F148" s="31" t="s">
        <v>492</v>
      </c>
      <c r="G148" s="31"/>
      <c r="H148" s="94">
        <f>'Прил.5'!H148</f>
        <v>687.7</v>
      </c>
    </row>
    <row r="149" spans="2:8" ht="12.75" hidden="1">
      <c r="B149" s="50" t="s">
        <v>262</v>
      </c>
      <c r="C149" s="31" t="s">
        <v>358</v>
      </c>
      <c r="D149" s="31" t="s">
        <v>160</v>
      </c>
      <c r="E149" s="31" t="s">
        <v>491</v>
      </c>
      <c r="F149" s="31" t="s">
        <v>261</v>
      </c>
      <c r="G149" s="31"/>
      <c r="H149" s="94">
        <f>'Прил.5'!H149</f>
        <v>687.7</v>
      </c>
    </row>
    <row r="150" spans="2:8" ht="12.75" hidden="1">
      <c r="B150" s="40" t="s">
        <v>392</v>
      </c>
      <c r="C150" s="31" t="s">
        <v>358</v>
      </c>
      <c r="D150" s="31" t="s">
        <v>160</v>
      </c>
      <c r="E150" s="31" t="s">
        <v>491</v>
      </c>
      <c r="F150" s="31" t="s">
        <v>261</v>
      </c>
      <c r="G150" s="31" t="s">
        <v>405</v>
      </c>
      <c r="H150" s="94">
        <f>'Прил.5'!H150</f>
        <v>687.7</v>
      </c>
    </row>
    <row r="151" spans="2:8" ht="12.75">
      <c r="B151" s="40" t="s">
        <v>329</v>
      </c>
      <c r="C151" s="31" t="s">
        <v>358</v>
      </c>
      <c r="D151" s="31" t="s">
        <v>359</v>
      </c>
      <c r="E151" s="31"/>
      <c r="F151" s="31"/>
      <c r="G151" s="31"/>
      <c r="H151" s="94">
        <f>'Прил.5'!H151</f>
        <v>6.1</v>
      </c>
    </row>
    <row r="152" spans="2:8" ht="12.75" hidden="1">
      <c r="B152" s="50" t="s">
        <v>414</v>
      </c>
      <c r="C152" s="31" t="s">
        <v>358</v>
      </c>
      <c r="D152" s="31" t="s">
        <v>359</v>
      </c>
      <c r="E152" s="78" t="s">
        <v>415</v>
      </c>
      <c r="F152" s="31"/>
      <c r="G152" s="31"/>
      <c r="H152" s="103">
        <f>'Прил.5'!H152</f>
        <v>6.1</v>
      </c>
    </row>
    <row r="153" spans="2:8" ht="12.75" hidden="1">
      <c r="B153" s="40" t="s">
        <v>11</v>
      </c>
      <c r="C153" s="31" t="s">
        <v>358</v>
      </c>
      <c r="D153" s="31" t="s">
        <v>359</v>
      </c>
      <c r="E153" s="31" t="s">
        <v>494</v>
      </c>
      <c r="F153" s="31"/>
      <c r="G153" s="31"/>
      <c r="H153" s="103">
        <f>'Прил.5'!H153</f>
        <v>6.1</v>
      </c>
    </row>
    <row r="154" spans="2:8" ht="12.75" hidden="1">
      <c r="B154" s="50" t="s">
        <v>424</v>
      </c>
      <c r="C154" s="31" t="s">
        <v>358</v>
      </c>
      <c r="D154" s="31" t="s">
        <v>359</v>
      </c>
      <c r="E154" s="31" t="s">
        <v>494</v>
      </c>
      <c r="F154" s="31" t="s">
        <v>425</v>
      </c>
      <c r="G154" s="31"/>
      <c r="H154" s="103">
        <f>'Прил.5'!H154</f>
        <v>6.1</v>
      </c>
    </row>
    <row r="155" spans="2:8" ht="12.75" hidden="1">
      <c r="B155" s="50" t="s">
        <v>426</v>
      </c>
      <c r="C155" s="31" t="s">
        <v>358</v>
      </c>
      <c r="D155" s="31" t="s">
        <v>359</v>
      </c>
      <c r="E155" s="31" t="s">
        <v>494</v>
      </c>
      <c r="F155" s="31" t="s">
        <v>427</v>
      </c>
      <c r="G155" s="31"/>
      <c r="H155" s="103">
        <f>'Прил.5'!H155</f>
        <v>6.1</v>
      </c>
    </row>
    <row r="156" spans="2:8" ht="12.75" hidden="1">
      <c r="B156" s="40" t="s">
        <v>413</v>
      </c>
      <c r="C156" s="31" t="s">
        <v>358</v>
      </c>
      <c r="D156" s="31" t="s">
        <v>359</v>
      </c>
      <c r="E156" s="31" t="s">
        <v>494</v>
      </c>
      <c r="F156" s="31" t="s">
        <v>427</v>
      </c>
      <c r="G156" s="31">
        <v>2</v>
      </c>
      <c r="H156" s="103">
        <f>'Прил.5'!H156</f>
        <v>6.1</v>
      </c>
    </row>
    <row r="157" spans="2:8" s="39" customFormat="1" ht="12.75">
      <c r="B157" s="59" t="s">
        <v>331</v>
      </c>
      <c r="C157" s="30" t="s">
        <v>360</v>
      </c>
      <c r="D157" s="30"/>
      <c r="E157" s="30"/>
      <c r="F157" s="30"/>
      <c r="G157" s="30"/>
      <c r="H157" s="103">
        <f>'Прил.5'!H157</f>
        <v>8.4</v>
      </c>
    </row>
    <row r="158" spans="2:8" ht="12.75" hidden="1">
      <c r="B158" s="47" t="s">
        <v>413</v>
      </c>
      <c r="C158" s="48"/>
      <c r="D158" s="48"/>
      <c r="E158" s="48"/>
      <c r="F158" s="48"/>
      <c r="G158" s="48">
        <v>2</v>
      </c>
      <c r="H158" s="103">
        <f>'Прил.5'!H158</f>
        <v>8.4</v>
      </c>
    </row>
    <row r="159" spans="2:8" ht="29.25" customHeight="1">
      <c r="B159" s="40" t="s">
        <v>36</v>
      </c>
      <c r="C159" s="31" t="s">
        <v>360</v>
      </c>
      <c r="D159" s="31" t="s">
        <v>373</v>
      </c>
      <c r="E159" s="31"/>
      <c r="F159" s="31"/>
      <c r="G159" s="31"/>
      <c r="H159" s="94">
        <f>'Прил.5'!H159</f>
        <v>8.4</v>
      </c>
    </row>
    <row r="160" spans="2:8" ht="12.75" hidden="1">
      <c r="B160" s="50" t="s">
        <v>414</v>
      </c>
      <c r="C160" s="31" t="s">
        <v>360</v>
      </c>
      <c r="D160" s="31" t="s">
        <v>373</v>
      </c>
      <c r="E160" s="78" t="s">
        <v>415</v>
      </c>
      <c r="F160" s="31"/>
      <c r="G160" s="31"/>
      <c r="H160" s="103">
        <f>'Прил.5'!H160</f>
        <v>8.4</v>
      </c>
    </row>
    <row r="161" spans="2:8" ht="25.5" hidden="1">
      <c r="B161" s="40" t="s">
        <v>495</v>
      </c>
      <c r="C161" s="31" t="s">
        <v>360</v>
      </c>
      <c r="D161" s="31" t="s">
        <v>373</v>
      </c>
      <c r="E161" s="31" t="s">
        <v>496</v>
      </c>
      <c r="F161" s="31"/>
      <c r="G161" s="31"/>
      <c r="H161" s="103">
        <f>'Прил.5'!H161</f>
        <v>8.4</v>
      </c>
    </row>
    <row r="162" spans="2:8" ht="12.75" hidden="1">
      <c r="B162" s="50" t="s">
        <v>424</v>
      </c>
      <c r="C162" s="31" t="s">
        <v>360</v>
      </c>
      <c r="D162" s="31" t="s">
        <v>373</v>
      </c>
      <c r="E162" s="31" t="s">
        <v>496</v>
      </c>
      <c r="F162" s="31" t="s">
        <v>425</v>
      </c>
      <c r="G162" s="31"/>
      <c r="H162" s="103">
        <f>'Прил.5'!H162</f>
        <v>8.4</v>
      </c>
    </row>
    <row r="163" spans="2:8" ht="12.75" hidden="1">
      <c r="B163" s="50" t="s">
        <v>426</v>
      </c>
      <c r="C163" s="31" t="s">
        <v>360</v>
      </c>
      <c r="D163" s="31" t="s">
        <v>373</v>
      </c>
      <c r="E163" s="31" t="s">
        <v>496</v>
      </c>
      <c r="F163" s="31" t="s">
        <v>427</v>
      </c>
      <c r="G163" s="31"/>
      <c r="H163" s="103">
        <f>'Прил.5'!H163</f>
        <v>8.4</v>
      </c>
    </row>
    <row r="164" spans="2:8" ht="12.75" hidden="1">
      <c r="B164" s="40" t="s">
        <v>413</v>
      </c>
      <c r="C164" s="31" t="s">
        <v>360</v>
      </c>
      <c r="D164" s="31" t="s">
        <v>373</v>
      </c>
      <c r="E164" s="31" t="s">
        <v>496</v>
      </c>
      <c r="F164" s="31" t="s">
        <v>427</v>
      </c>
      <c r="G164" s="31">
        <v>2</v>
      </c>
      <c r="H164" s="103">
        <f>'Прил.5'!H164</f>
        <v>8.4</v>
      </c>
    </row>
    <row r="165" spans="2:8" s="39" customFormat="1" ht="12.75">
      <c r="B165" s="59" t="s">
        <v>314</v>
      </c>
      <c r="C165" s="30" t="s">
        <v>374</v>
      </c>
      <c r="D165" s="30"/>
      <c r="E165" s="170"/>
      <c r="F165" s="30"/>
      <c r="G165" s="30"/>
      <c r="H165" s="103">
        <f>'Прил.5'!H165</f>
        <v>13174.5</v>
      </c>
    </row>
    <row r="166" spans="2:8" ht="12.75" hidden="1">
      <c r="B166" s="47" t="s">
        <v>413</v>
      </c>
      <c r="C166" s="48"/>
      <c r="D166" s="48"/>
      <c r="E166" s="48"/>
      <c r="F166" s="48"/>
      <c r="G166" s="48">
        <v>2</v>
      </c>
      <c r="H166" s="103">
        <f>'Прил.5'!H166</f>
        <v>1508</v>
      </c>
    </row>
    <row r="167" spans="2:8" ht="12.75" hidden="1">
      <c r="B167" s="47" t="s">
        <v>391</v>
      </c>
      <c r="C167" s="48"/>
      <c r="D167" s="48"/>
      <c r="E167" s="48"/>
      <c r="F167" s="48"/>
      <c r="G167" s="48">
        <v>3</v>
      </c>
      <c r="H167" s="103">
        <f>'Прил.5'!H167</f>
        <v>11666.5</v>
      </c>
    </row>
    <row r="168" spans="2:8" ht="12.75">
      <c r="B168" s="40" t="s">
        <v>336</v>
      </c>
      <c r="C168" s="31" t="s">
        <v>374</v>
      </c>
      <c r="D168" s="31" t="s">
        <v>335</v>
      </c>
      <c r="E168" s="31"/>
      <c r="F168" s="31"/>
      <c r="G168" s="31"/>
      <c r="H168" s="94">
        <f>'Прил.5'!H168</f>
        <v>55</v>
      </c>
    </row>
    <row r="169" spans="2:8" ht="12.75" hidden="1">
      <c r="B169" s="40" t="s">
        <v>528</v>
      </c>
      <c r="C169" s="31" t="s">
        <v>374</v>
      </c>
      <c r="D169" s="31" t="s">
        <v>335</v>
      </c>
      <c r="E169" s="31" t="s">
        <v>497</v>
      </c>
      <c r="F169" s="31"/>
      <c r="G169" s="31"/>
      <c r="H169" s="94">
        <f>'Прил.5'!H169</f>
        <v>55</v>
      </c>
    </row>
    <row r="170" spans="2:8" ht="25.5" hidden="1">
      <c r="B170" s="40" t="s">
        <v>529</v>
      </c>
      <c r="C170" s="31" t="s">
        <v>374</v>
      </c>
      <c r="D170" s="31" t="s">
        <v>335</v>
      </c>
      <c r="E170" s="31" t="s">
        <v>498</v>
      </c>
      <c r="F170" s="31"/>
      <c r="G170" s="31"/>
      <c r="H170" s="94">
        <f>'Прил.5'!H170</f>
        <v>55</v>
      </c>
    </row>
    <row r="171" spans="2:8" ht="12.75" hidden="1">
      <c r="B171" s="40" t="s">
        <v>499</v>
      </c>
      <c r="C171" s="31" t="s">
        <v>374</v>
      </c>
      <c r="D171" s="31" t="s">
        <v>335</v>
      </c>
      <c r="E171" s="31" t="s">
        <v>498</v>
      </c>
      <c r="F171" s="31" t="s">
        <v>500</v>
      </c>
      <c r="G171" s="31"/>
      <c r="H171" s="94">
        <f>'Прил.5'!H171</f>
        <v>55</v>
      </c>
    </row>
    <row r="172" spans="2:8" ht="12.75" hidden="1">
      <c r="B172" s="40" t="s">
        <v>630</v>
      </c>
      <c r="C172" s="31" t="s">
        <v>374</v>
      </c>
      <c r="D172" s="31" t="s">
        <v>335</v>
      </c>
      <c r="E172" s="31" t="s">
        <v>498</v>
      </c>
      <c r="F172" s="31" t="s">
        <v>631</v>
      </c>
      <c r="G172" s="31"/>
      <c r="H172" s="94">
        <f>'Прил.5'!H172</f>
        <v>55</v>
      </c>
    </row>
    <row r="173" spans="2:8" ht="12.75" hidden="1">
      <c r="B173" s="40" t="s">
        <v>413</v>
      </c>
      <c r="C173" s="31" t="s">
        <v>374</v>
      </c>
      <c r="D173" s="31" t="s">
        <v>335</v>
      </c>
      <c r="E173" s="31" t="s">
        <v>498</v>
      </c>
      <c r="F173" s="31" t="s">
        <v>631</v>
      </c>
      <c r="G173" s="31">
        <v>2</v>
      </c>
      <c r="H173" s="94">
        <f>'Прил.5'!H173</f>
        <v>55</v>
      </c>
    </row>
    <row r="174" spans="2:8" ht="12.75">
      <c r="B174" s="40" t="s">
        <v>351</v>
      </c>
      <c r="C174" s="31" t="s">
        <v>374</v>
      </c>
      <c r="D174" s="31" t="s">
        <v>350</v>
      </c>
      <c r="E174" s="31"/>
      <c r="F174" s="31"/>
      <c r="G174" s="31"/>
      <c r="H174" s="94">
        <f>'Прил.5'!H174</f>
        <v>570</v>
      </c>
    </row>
    <row r="175" spans="2:8" ht="12.75" hidden="1">
      <c r="B175" s="50" t="s">
        <v>414</v>
      </c>
      <c r="C175" s="31" t="s">
        <v>374</v>
      </c>
      <c r="D175" s="31" t="s">
        <v>350</v>
      </c>
      <c r="E175" s="78" t="s">
        <v>415</v>
      </c>
      <c r="F175" s="31"/>
      <c r="G175" s="31"/>
      <c r="H175" s="94">
        <f>'Прил.5'!H175</f>
        <v>570</v>
      </c>
    </row>
    <row r="176" spans="2:8" ht="12.75" hidden="1">
      <c r="B176" s="50" t="s">
        <v>501</v>
      </c>
      <c r="C176" s="31" t="s">
        <v>374</v>
      </c>
      <c r="D176" s="31" t="s">
        <v>350</v>
      </c>
      <c r="E176" s="78" t="s">
        <v>502</v>
      </c>
      <c r="F176" s="31"/>
      <c r="G176" s="31"/>
      <c r="H176" s="94">
        <f>'Прил.5'!H176</f>
        <v>570</v>
      </c>
    </row>
    <row r="177" spans="2:8" ht="12.75" hidden="1">
      <c r="B177" s="50" t="s">
        <v>429</v>
      </c>
      <c r="C177" s="31" t="s">
        <v>374</v>
      </c>
      <c r="D177" s="31" t="s">
        <v>350</v>
      </c>
      <c r="E177" s="78" t="s">
        <v>502</v>
      </c>
      <c r="F177" s="31" t="s">
        <v>103</v>
      </c>
      <c r="G177" s="31"/>
      <c r="H177" s="94">
        <f>'Прил.5'!H177</f>
        <v>570</v>
      </c>
    </row>
    <row r="178" spans="2:8" ht="12.75" hidden="1">
      <c r="B178" s="40" t="s">
        <v>174</v>
      </c>
      <c r="C178" s="31" t="s">
        <v>374</v>
      </c>
      <c r="D178" s="31" t="s">
        <v>350</v>
      </c>
      <c r="E178" s="78" t="s">
        <v>502</v>
      </c>
      <c r="F178" s="31" t="s">
        <v>173</v>
      </c>
      <c r="G178" s="31"/>
      <c r="H178" s="94">
        <f>'Прил.5'!H178</f>
        <v>570</v>
      </c>
    </row>
    <row r="179" spans="2:8" ht="12.75" hidden="1">
      <c r="B179" s="40" t="s">
        <v>413</v>
      </c>
      <c r="C179" s="31" t="s">
        <v>374</v>
      </c>
      <c r="D179" s="31" t="s">
        <v>350</v>
      </c>
      <c r="E179" s="78" t="s">
        <v>502</v>
      </c>
      <c r="F179" s="31" t="s">
        <v>173</v>
      </c>
      <c r="G179" s="31">
        <v>2</v>
      </c>
      <c r="H179" s="94">
        <f>'Прил.5'!H179</f>
        <v>570</v>
      </c>
    </row>
    <row r="180" spans="2:8" ht="12.75">
      <c r="B180" s="40" t="s">
        <v>148</v>
      </c>
      <c r="C180" s="31" t="s">
        <v>374</v>
      </c>
      <c r="D180" s="31" t="s">
        <v>147</v>
      </c>
      <c r="E180" s="31"/>
      <c r="F180" s="31"/>
      <c r="G180" s="31"/>
      <c r="H180" s="94">
        <f>'Прил.5'!H180</f>
        <v>12549.5</v>
      </c>
    </row>
    <row r="181" spans="2:8" ht="12.75" hidden="1">
      <c r="B181" s="50" t="s">
        <v>414</v>
      </c>
      <c r="C181" s="31" t="s">
        <v>374</v>
      </c>
      <c r="D181" s="31" t="s">
        <v>147</v>
      </c>
      <c r="E181" s="78" t="s">
        <v>415</v>
      </c>
      <c r="F181" s="31"/>
      <c r="G181" s="31"/>
      <c r="H181" s="103">
        <f>'Прил.5'!H181</f>
        <v>883</v>
      </c>
    </row>
    <row r="182" spans="2:8" ht="12.75" hidden="1">
      <c r="B182" s="40" t="s">
        <v>503</v>
      </c>
      <c r="C182" s="31" t="s">
        <v>374</v>
      </c>
      <c r="D182" s="31" t="s">
        <v>147</v>
      </c>
      <c r="E182" s="78" t="s">
        <v>504</v>
      </c>
      <c r="F182" s="31"/>
      <c r="G182" s="31"/>
      <c r="H182" s="103">
        <f>'Прил.5'!H182</f>
        <v>883</v>
      </c>
    </row>
    <row r="183" spans="2:8" ht="12.75" hidden="1">
      <c r="B183" s="50" t="s">
        <v>424</v>
      </c>
      <c r="C183" s="31" t="s">
        <v>374</v>
      </c>
      <c r="D183" s="31" t="s">
        <v>147</v>
      </c>
      <c r="E183" s="78" t="s">
        <v>504</v>
      </c>
      <c r="F183" s="31" t="s">
        <v>425</v>
      </c>
      <c r="G183" s="31"/>
      <c r="H183" s="103">
        <f>'Прил.5'!H183</f>
        <v>883</v>
      </c>
    </row>
    <row r="184" spans="2:8" ht="12.75" hidden="1">
      <c r="B184" s="50" t="s">
        <v>426</v>
      </c>
      <c r="C184" s="31" t="s">
        <v>374</v>
      </c>
      <c r="D184" s="31" t="s">
        <v>147</v>
      </c>
      <c r="E184" s="78" t="s">
        <v>504</v>
      </c>
      <c r="F184" s="31" t="s">
        <v>427</v>
      </c>
      <c r="G184" s="31"/>
      <c r="H184" s="103">
        <f>'Прил.5'!H184</f>
        <v>883</v>
      </c>
    </row>
    <row r="185" spans="2:8" ht="12.75" hidden="1">
      <c r="B185" s="40" t="s">
        <v>413</v>
      </c>
      <c r="C185" s="31" t="s">
        <v>374</v>
      </c>
      <c r="D185" s="31" t="s">
        <v>147</v>
      </c>
      <c r="E185" s="78" t="s">
        <v>504</v>
      </c>
      <c r="F185" s="31" t="s">
        <v>427</v>
      </c>
      <c r="G185" s="31">
        <v>2</v>
      </c>
      <c r="H185" s="103">
        <f>'Прил.5'!H185</f>
        <v>883</v>
      </c>
    </row>
    <row r="186" spans="2:8" ht="12.75" hidden="1">
      <c r="B186" s="35" t="s">
        <v>466</v>
      </c>
      <c r="C186" s="105" t="s">
        <v>374</v>
      </c>
      <c r="D186" s="105" t="s">
        <v>147</v>
      </c>
      <c r="E186" s="105" t="s">
        <v>465</v>
      </c>
      <c r="F186" s="105"/>
      <c r="G186" s="105"/>
      <c r="H186" s="103">
        <f>'Прил.5'!H186</f>
        <v>11666.5</v>
      </c>
    </row>
    <row r="187" spans="2:8" ht="25.5" hidden="1">
      <c r="B187" s="33" t="s">
        <v>469</v>
      </c>
      <c r="C187" s="290" t="s">
        <v>374</v>
      </c>
      <c r="D187" s="290" t="s">
        <v>147</v>
      </c>
      <c r="E187" s="105" t="s">
        <v>455</v>
      </c>
      <c r="F187" s="290"/>
      <c r="G187" s="290"/>
      <c r="H187" s="103">
        <f>'Прил.5'!H187</f>
        <v>11666.5</v>
      </c>
    </row>
    <row r="188" spans="2:8" ht="12.75" hidden="1">
      <c r="B188" s="50" t="s">
        <v>258</v>
      </c>
      <c r="C188" s="290" t="s">
        <v>374</v>
      </c>
      <c r="D188" s="290" t="s">
        <v>147</v>
      </c>
      <c r="E188" s="105" t="s">
        <v>455</v>
      </c>
      <c r="F188" s="290" t="s">
        <v>492</v>
      </c>
      <c r="G188" s="290"/>
      <c r="H188" s="103">
        <f>'Прил.5'!H188</f>
        <v>11666.5</v>
      </c>
    </row>
    <row r="189" spans="2:8" ht="15" customHeight="1" hidden="1">
      <c r="B189" s="40" t="s">
        <v>143</v>
      </c>
      <c r="C189" s="290" t="s">
        <v>374</v>
      </c>
      <c r="D189" s="290" t="s">
        <v>147</v>
      </c>
      <c r="E189" s="105" t="s">
        <v>455</v>
      </c>
      <c r="F189" s="290" t="s">
        <v>464</v>
      </c>
      <c r="G189" s="290"/>
      <c r="H189" s="103">
        <f>'Прил.5'!H189</f>
        <v>11666.5</v>
      </c>
    </row>
    <row r="190" spans="2:8" ht="12.75" hidden="1">
      <c r="B190" s="40" t="s">
        <v>391</v>
      </c>
      <c r="C190" s="290" t="s">
        <v>374</v>
      </c>
      <c r="D190" s="290" t="s">
        <v>147</v>
      </c>
      <c r="E190" s="105" t="s">
        <v>455</v>
      </c>
      <c r="F190" s="290" t="s">
        <v>464</v>
      </c>
      <c r="G190" s="290" t="s">
        <v>33</v>
      </c>
      <c r="H190" s="103">
        <f>'Прил.5'!H190</f>
        <v>11666.5</v>
      </c>
    </row>
    <row r="191" spans="2:8" ht="12.75">
      <c r="B191" s="59" t="s">
        <v>315</v>
      </c>
      <c r="C191" s="30" t="s">
        <v>375</v>
      </c>
      <c r="D191" s="30"/>
      <c r="E191" s="30"/>
      <c r="F191" s="30"/>
      <c r="G191" s="30"/>
      <c r="H191" s="103">
        <f>'Прил.5'!H191</f>
        <v>2690.7999999999997</v>
      </c>
    </row>
    <row r="192" spans="2:8" ht="12.75" hidden="1">
      <c r="B192" s="47" t="s">
        <v>413</v>
      </c>
      <c r="C192" s="48"/>
      <c r="D192" s="48"/>
      <c r="E192" s="48"/>
      <c r="F192" s="48"/>
      <c r="G192" s="48">
        <v>2</v>
      </c>
      <c r="H192" s="103">
        <f>'Прил.5'!H192</f>
        <v>662.7</v>
      </c>
    </row>
    <row r="193" spans="2:8" ht="12.75" hidden="1">
      <c r="B193" s="47" t="s">
        <v>391</v>
      </c>
      <c r="C193" s="48"/>
      <c r="D193" s="48"/>
      <c r="E193" s="19"/>
      <c r="F193" s="48"/>
      <c r="G193" s="48">
        <v>3</v>
      </c>
      <c r="H193" s="103">
        <f>'Прил.5'!H193</f>
        <v>985.6</v>
      </c>
    </row>
    <row r="194" spans="2:8" ht="12.75" hidden="1">
      <c r="B194" s="162" t="s">
        <v>48</v>
      </c>
      <c r="C194" s="48"/>
      <c r="D194" s="48"/>
      <c r="E194" s="48"/>
      <c r="F194" s="48"/>
      <c r="G194" s="48">
        <v>5</v>
      </c>
      <c r="H194" s="103">
        <f>'Прил.5'!H194</f>
        <v>1042.5</v>
      </c>
    </row>
    <row r="195" spans="2:8" ht="12.75">
      <c r="B195" s="40" t="s">
        <v>227</v>
      </c>
      <c r="C195" s="31" t="s">
        <v>375</v>
      </c>
      <c r="D195" s="31" t="s">
        <v>226</v>
      </c>
      <c r="E195" s="31"/>
      <c r="F195" s="31"/>
      <c r="G195" s="31"/>
      <c r="H195" s="94">
        <f>'Прил.5'!H195</f>
        <v>1789.6</v>
      </c>
    </row>
    <row r="196" spans="2:8" ht="12.75" hidden="1">
      <c r="B196" s="50" t="s">
        <v>414</v>
      </c>
      <c r="C196" s="31" t="s">
        <v>375</v>
      </c>
      <c r="D196" s="31" t="s">
        <v>226</v>
      </c>
      <c r="E196" s="51" t="s">
        <v>415</v>
      </c>
      <c r="F196" s="31"/>
      <c r="G196" s="31"/>
      <c r="H196" s="94">
        <f>'Прил.5'!H196</f>
        <v>1789.6</v>
      </c>
    </row>
    <row r="197" spans="2:8" ht="25.5" hidden="1">
      <c r="B197" s="161" t="s">
        <v>46</v>
      </c>
      <c r="C197" s="31" t="s">
        <v>375</v>
      </c>
      <c r="D197" s="31" t="s">
        <v>226</v>
      </c>
      <c r="E197" s="291" t="s">
        <v>47</v>
      </c>
      <c r="F197" s="291"/>
      <c r="G197" s="31"/>
      <c r="H197" s="94">
        <f>'Прил.5'!H197</f>
        <v>1042.5</v>
      </c>
    </row>
    <row r="198" spans="2:8" ht="12.75" hidden="1">
      <c r="B198" s="50" t="s">
        <v>429</v>
      </c>
      <c r="C198" s="31" t="s">
        <v>375</v>
      </c>
      <c r="D198" s="31" t="s">
        <v>226</v>
      </c>
      <c r="E198" s="291" t="s">
        <v>47</v>
      </c>
      <c r="F198" s="61">
        <v>800</v>
      </c>
      <c r="G198" s="31"/>
      <c r="H198" s="94">
        <f>'Прил.5'!H198</f>
        <v>1042.5</v>
      </c>
    </row>
    <row r="199" spans="2:8" ht="12.75" hidden="1">
      <c r="B199" s="40" t="s">
        <v>174</v>
      </c>
      <c r="C199" s="31" t="s">
        <v>375</v>
      </c>
      <c r="D199" s="31" t="s">
        <v>226</v>
      </c>
      <c r="E199" s="291" t="s">
        <v>47</v>
      </c>
      <c r="F199" s="31" t="s">
        <v>173</v>
      </c>
      <c r="G199" s="31"/>
      <c r="H199" s="94">
        <f>'Прил.5'!H199</f>
        <v>1042.5</v>
      </c>
    </row>
    <row r="200" spans="2:8" ht="12.75" hidden="1">
      <c r="B200" s="161" t="s">
        <v>48</v>
      </c>
      <c r="C200" s="31" t="s">
        <v>375</v>
      </c>
      <c r="D200" s="31" t="s">
        <v>226</v>
      </c>
      <c r="E200" s="291" t="s">
        <v>47</v>
      </c>
      <c r="F200" s="31" t="s">
        <v>173</v>
      </c>
      <c r="G200" s="31" t="s">
        <v>49</v>
      </c>
      <c r="H200" s="94">
        <f>'Прил.5'!H200</f>
        <v>1042.5</v>
      </c>
    </row>
    <row r="201" spans="2:8" ht="25.5" hidden="1">
      <c r="B201" s="60" t="s">
        <v>229</v>
      </c>
      <c r="C201" s="31" t="s">
        <v>375</v>
      </c>
      <c r="D201" s="31" t="s">
        <v>226</v>
      </c>
      <c r="E201" s="31" t="s">
        <v>228</v>
      </c>
      <c r="F201" s="31"/>
      <c r="G201" s="31"/>
      <c r="H201" s="94">
        <f>'Прил.5'!H201</f>
        <v>747.1</v>
      </c>
    </row>
    <row r="202" spans="2:8" ht="12.75" hidden="1">
      <c r="B202" s="50" t="s">
        <v>429</v>
      </c>
      <c r="C202" s="31" t="s">
        <v>375</v>
      </c>
      <c r="D202" s="31" t="s">
        <v>226</v>
      </c>
      <c r="E202" s="31" t="s">
        <v>228</v>
      </c>
      <c r="F202" s="61">
        <v>800</v>
      </c>
      <c r="G202" s="62"/>
      <c r="H202" s="94">
        <f>'Прил.5'!H202</f>
        <v>747.1</v>
      </c>
    </row>
    <row r="203" spans="2:8" ht="12.75" hidden="1">
      <c r="B203" s="40" t="s">
        <v>174</v>
      </c>
      <c r="C203" s="31" t="s">
        <v>375</v>
      </c>
      <c r="D203" s="31" t="s">
        <v>226</v>
      </c>
      <c r="E203" s="31" t="s">
        <v>228</v>
      </c>
      <c r="F203" s="31" t="s">
        <v>173</v>
      </c>
      <c r="G203" s="31"/>
      <c r="H203" s="94">
        <f>'Прил.5'!H203</f>
        <v>747.1</v>
      </c>
    </row>
    <row r="204" spans="2:8" ht="12.75" hidden="1">
      <c r="B204" s="40" t="s">
        <v>413</v>
      </c>
      <c r="C204" s="31" t="s">
        <v>375</v>
      </c>
      <c r="D204" s="31" t="s">
        <v>226</v>
      </c>
      <c r="E204" s="31" t="s">
        <v>228</v>
      </c>
      <c r="F204" s="31" t="s">
        <v>173</v>
      </c>
      <c r="G204" s="31">
        <v>2</v>
      </c>
      <c r="H204" s="94">
        <f>'Прил.5'!H204</f>
        <v>261.5</v>
      </c>
    </row>
    <row r="205" spans="2:8" ht="12.75" hidden="1">
      <c r="B205" s="40" t="s">
        <v>391</v>
      </c>
      <c r="C205" s="31" t="s">
        <v>375</v>
      </c>
      <c r="D205" s="31" t="s">
        <v>226</v>
      </c>
      <c r="E205" s="31" t="s">
        <v>228</v>
      </c>
      <c r="F205" s="31" t="s">
        <v>173</v>
      </c>
      <c r="G205" s="31" t="s">
        <v>33</v>
      </c>
      <c r="H205" s="94">
        <f>'Прил.5'!H205</f>
        <v>485.6</v>
      </c>
    </row>
    <row r="206" spans="2:8" ht="12.75">
      <c r="B206" s="40" t="s">
        <v>463</v>
      </c>
      <c r="C206" s="31" t="s">
        <v>375</v>
      </c>
      <c r="D206" s="31" t="s">
        <v>462</v>
      </c>
      <c r="E206" s="31"/>
      <c r="F206" s="31"/>
      <c r="G206" s="31"/>
      <c r="H206" s="94">
        <f>'Прил.5'!H206</f>
        <v>600</v>
      </c>
    </row>
    <row r="207" spans="2:8" ht="12.75" hidden="1">
      <c r="B207" s="50" t="s">
        <v>414</v>
      </c>
      <c r="C207" s="31" t="s">
        <v>375</v>
      </c>
      <c r="D207" s="31" t="s">
        <v>462</v>
      </c>
      <c r="E207" s="51" t="s">
        <v>415</v>
      </c>
      <c r="F207" s="31"/>
      <c r="G207" s="31"/>
      <c r="H207" s="94">
        <f>'Прил.5'!H207</f>
        <v>600</v>
      </c>
    </row>
    <row r="208" spans="2:8" ht="25.5" hidden="1">
      <c r="B208" s="50" t="s">
        <v>461</v>
      </c>
      <c r="C208" s="31" t="s">
        <v>375</v>
      </c>
      <c r="D208" s="31" t="s">
        <v>462</v>
      </c>
      <c r="E208" s="31" t="s">
        <v>460</v>
      </c>
      <c r="F208" s="30"/>
      <c r="G208" s="30"/>
      <c r="H208" s="94">
        <f>'Прил.5'!H208</f>
        <v>500</v>
      </c>
    </row>
    <row r="209" spans="2:8" ht="12.75" hidden="1">
      <c r="B209" s="50" t="s">
        <v>258</v>
      </c>
      <c r="C209" s="31" t="s">
        <v>375</v>
      </c>
      <c r="D209" s="31" t="s">
        <v>462</v>
      </c>
      <c r="E209" s="31" t="s">
        <v>460</v>
      </c>
      <c r="F209" s="31" t="s">
        <v>492</v>
      </c>
      <c r="G209" s="30"/>
      <c r="H209" s="94">
        <f>'Прил.5'!H209</f>
        <v>500</v>
      </c>
    </row>
    <row r="210" spans="2:8" ht="12.75" hidden="1">
      <c r="B210" s="40" t="s">
        <v>143</v>
      </c>
      <c r="C210" s="31" t="s">
        <v>375</v>
      </c>
      <c r="D210" s="31" t="s">
        <v>462</v>
      </c>
      <c r="E210" s="31" t="s">
        <v>460</v>
      </c>
      <c r="F210" s="31" t="s">
        <v>464</v>
      </c>
      <c r="G210" s="31"/>
      <c r="H210" s="94">
        <f>'Прил.5'!H210</f>
        <v>500</v>
      </c>
    </row>
    <row r="211" spans="2:8" ht="12.75" hidden="1">
      <c r="B211" s="40" t="s">
        <v>391</v>
      </c>
      <c r="C211" s="31" t="s">
        <v>375</v>
      </c>
      <c r="D211" s="31" t="s">
        <v>462</v>
      </c>
      <c r="E211" s="31" t="s">
        <v>460</v>
      </c>
      <c r="F211" s="31" t="s">
        <v>464</v>
      </c>
      <c r="G211" s="31" t="s">
        <v>33</v>
      </c>
      <c r="H211" s="94">
        <f>'Прил.5'!H211</f>
        <v>500</v>
      </c>
    </row>
    <row r="212" spans="2:8" ht="12.75" hidden="1">
      <c r="B212" s="40" t="s">
        <v>188</v>
      </c>
      <c r="C212" s="31" t="s">
        <v>375</v>
      </c>
      <c r="D212" s="31" t="s">
        <v>462</v>
      </c>
      <c r="E212" s="31" t="s">
        <v>189</v>
      </c>
      <c r="F212" s="31"/>
      <c r="G212" s="31"/>
      <c r="H212" s="94">
        <f>'Прил.5'!H212</f>
        <v>100</v>
      </c>
    </row>
    <row r="213" spans="2:8" ht="12.75" hidden="1">
      <c r="B213" s="50" t="s">
        <v>424</v>
      </c>
      <c r="C213" s="31" t="s">
        <v>375</v>
      </c>
      <c r="D213" s="31" t="s">
        <v>462</v>
      </c>
      <c r="E213" s="31" t="s">
        <v>189</v>
      </c>
      <c r="F213" s="31" t="s">
        <v>425</v>
      </c>
      <c r="G213" s="31"/>
      <c r="H213" s="94">
        <f>'Прил.5'!H213</f>
        <v>100</v>
      </c>
    </row>
    <row r="214" spans="2:8" ht="12.75" hidden="1">
      <c r="B214" s="50" t="s">
        <v>426</v>
      </c>
      <c r="C214" s="31" t="s">
        <v>375</v>
      </c>
      <c r="D214" s="31" t="s">
        <v>462</v>
      </c>
      <c r="E214" s="31" t="s">
        <v>189</v>
      </c>
      <c r="F214" s="31" t="s">
        <v>427</v>
      </c>
      <c r="G214" s="31"/>
      <c r="H214" s="94">
        <f>'Прил.5'!H214</f>
        <v>100</v>
      </c>
    </row>
    <row r="215" spans="2:8" ht="12.75" hidden="1">
      <c r="B215" s="40" t="s">
        <v>413</v>
      </c>
      <c r="C215" s="31" t="s">
        <v>375</v>
      </c>
      <c r="D215" s="31" t="s">
        <v>462</v>
      </c>
      <c r="E215" s="31" t="s">
        <v>189</v>
      </c>
      <c r="F215" s="31" t="s">
        <v>427</v>
      </c>
      <c r="G215" s="31" t="s">
        <v>402</v>
      </c>
      <c r="H215" s="94">
        <f>'Прил.5'!H215</f>
        <v>100</v>
      </c>
    </row>
    <row r="216" spans="2:8" ht="12.75">
      <c r="B216" s="40" t="s">
        <v>337</v>
      </c>
      <c r="C216" s="31" t="s">
        <v>375</v>
      </c>
      <c r="D216" s="31" t="s">
        <v>338</v>
      </c>
      <c r="E216" s="31"/>
      <c r="F216" s="31"/>
      <c r="G216" s="31"/>
      <c r="H216" s="94">
        <f>'Прил.5'!H216</f>
        <v>301.2</v>
      </c>
    </row>
    <row r="217" spans="2:8" ht="12.75" hidden="1">
      <c r="B217" s="50" t="s">
        <v>414</v>
      </c>
      <c r="C217" s="31" t="s">
        <v>375</v>
      </c>
      <c r="D217" s="31" t="s">
        <v>338</v>
      </c>
      <c r="E217" s="78" t="s">
        <v>415</v>
      </c>
      <c r="F217" s="31"/>
      <c r="G217" s="31"/>
      <c r="H217" s="103">
        <f>'Прил.5'!H217</f>
        <v>301.2</v>
      </c>
    </row>
    <row r="218" spans="2:8" ht="12.75" hidden="1">
      <c r="B218" s="40" t="s">
        <v>505</v>
      </c>
      <c r="C218" s="31" t="s">
        <v>375</v>
      </c>
      <c r="D218" s="31" t="s">
        <v>338</v>
      </c>
      <c r="E218" s="78" t="s">
        <v>506</v>
      </c>
      <c r="F218" s="31"/>
      <c r="G218" s="31"/>
      <c r="H218" s="103">
        <f>'Прил.5'!H218</f>
        <v>301.2</v>
      </c>
    </row>
    <row r="219" spans="2:8" ht="12.75" hidden="1">
      <c r="B219" s="50" t="s">
        <v>424</v>
      </c>
      <c r="C219" s="31" t="s">
        <v>375</v>
      </c>
      <c r="D219" s="31" t="s">
        <v>338</v>
      </c>
      <c r="E219" s="78" t="s">
        <v>506</v>
      </c>
      <c r="F219" s="31" t="s">
        <v>425</v>
      </c>
      <c r="G219" s="31"/>
      <c r="H219" s="103">
        <f>'Прил.5'!H219</f>
        <v>301.2</v>
      </c>
    </row>
    <row r="220" spans="2:8" ht="12.75" hidden="1">
      <c r="B220" s="50" t="s">
        <v>426</v>
      </c>
      <c r="C220" s="31" t="s">
        <v>375</v>
      </c>
      <c r="D220" s="31" t="s">
        <v>338</v>
      </c>
      <c r="E220" s="78" t="s">
        <v>506</v>
      </c>
      <c r="F220" s="31" t="s">
        <v>427</v>
      </c>
      <c r="G220" s="31"/>
      <c r="H220" s="103">
        <f>'Прил.5'!H220</f>
        <v>301.2</v>
      </c>
    </row>
    <row r="221" spans="2:8" ht="12.75" hidden="1">
      <c r="B221" s="40" t="s">
        <v>413</v>
      </c>
      <c r="C221" s="31" t="s">
        <v>375</v>
      </c>
      <c r="D221" s="31" t="s">
        <v>338</v>
      </c>
      <c r="E221" s="78" t="s">
        <v>506</v>
      </c>
      <c r="F221" s="31" t="s">
        <v>427</v>
      </c>
      <c r="G221" s="31">
        <v>2</v>
      </c>
      <c r="H221" s="103">
        <f>'Прил.5'!H221</f>
        <v>301.2</v>
      </c>
    </row>
    <row r="222" spans="2:8" ht="12.75">
      <c r="B222" s="59" t="s">
        <v>316</v>
      </c>
      <c r="C222" s="30" t="s">
        <v>376</v>
      </c>
      <c r="D222" s="30"/>
      <c r="E222" s="30"/>
      <c r="F222" s="30"/>
      <c r="G222" s="30"/>
      <c r="H222" s="103">
        <f>'Прил.5'!H222</f>
        <v>122149.50000000001</v>
      </c>
    </row>
    <row r="223" spans="2:8" ht="12.75" hidden="1">
      <c r="B223" s="47" t="s">
        <v>413</v>
      </c>
      <c r="C223" s="48"/>
      <c r="D223" s="48"/>
      <c r="E223" s="48"/>
      <c r="F223" s="48"/>
      <c r="G223" s="48">
        <v>2</v>
      </c>
      <c r="H223" s="103">
        <f>'Прил.5'!H223</f>
        <v>47665.49999999999</v>
      </c>
    </row>
    <row r="224" spans="2:8" ht="12.75" hidden="1">
      <c r="B224" s="47" t="s">
        <v>391</v>
      </c>
      <c r="C224" s="48"/>
      <c r="D224" s="48"/>
      <c r="E224" s="48"/>
      <c r="F224" s="48"/>
      <c r="G224" s="48">
        <v>3</v>
      </c>
      <c r="H224" s="103">
        <f>'Прил.5'!H224</f>
        <v>72344.2</v>
      </c>
    </row>
    <row r="225" spans="2:8" ht="12.75" hidden="1">
      <c r="B225" s="47" t="s">
        <v>392</v>
      </c>
      <c r="C225" s="48"/>
      <c r="D225" s="48"/>
      <c r="E225" s="48"/>
      <c r="F225" s="48"/>
      <c r="G225" s="48">
        <v>4</v>
      </c>
      <c r="H225" s="103">
        <f>'Прил.5'!H225</f>
        <v>2139.8</v>
      </c>
    </row>
    <row r="226" spans="2:8" ht="12.75">
      <c r="B226" s="40" t="s">
        <v>317</v>
      </c>
      <c r="C226" s="31" t="s">
        <v>376</v>
      </c>
      <c r="D226" s="31" t="s">
        <v>377</v>
      </c>
      <c r="E226" s="30"/>
      <c r="F226" s="30"/>
      <c r="G226" s="30"/>
      <c r="H226" s="94">
        <f>'Прил.5'!H226</f>
        <v>23236.1</v>
      </c>
    </row>
    <row r="227" spans="2:8" ht="12.75" hidden="1">
      <c r="B227" s="50" t="s">
        <v>414</v>
      </c>
      <c r="C227" s="31" t="s">
        <v>376</v>
      </c>
      <c r="D227" s="31" t="s">
        <v>377</v>
      </c>
      <c r="E227" s="78" t="s">
        <v>415</v>
      </c>
      <c r="F227" s="31"/>
      <c r="G227" s="31"/>
      <c r="H227" s="94">
        <f>'Прил.5'!H227</f>
        <v>23226.1</v>
      </c>
    </row>
    <row r="228" spans="2:8" ht="12.75" hidden="1">
      <c r="B228" s="50" t="s">
        <v>642</v>
      </c>
      <c r="C228" s="31" t="s">
        <v>376</v>
      </c>
      <c r="D228" s="31" t="s">
        <v>377</v>
      </c>
      <c r="E228" s="78" t="s">
        <v>641</v>
      </c>
      <c r="F228" s="31"/>
      <c r="G228" s="31"/>
      <c r="H228" s="94">
        <f>'Прил.5'!H228</f>
        <v>1159.8</v>
      </c>
    </row>
    <row r="229" spans="2:8" ht="12.75" hidden="1">
      <c r="B229" s="40" t="s">
        <v>499</v>
      </c>
      <c r="C229" s="31" t="s">
        <v>376</v>
      </c>
      <c r="D229" s="31" t="s">
        <v>377</v>
      </c>
      <c r="E229" s="78" t="s">
        <v>641</v>
      </c>
      <c r="F229" s="31" t="s">
        <v>500</v>
      </c>
      <c r="G229" s="31"/>
      <c r="H229" s="94">
        <f>'Прил.5'!H229</f>
        <v>1159.8</v>
      </c>
    </row>
    <row r="230" spans="2:8" ht="12.75" hidden="1">
      <c r="B230" s="40" t="s">
        <v>630</v>
      </c>
      <c r="C230" s="31" t="s">
        <v>376</v>
      </c>
      <c r="D230" s="31" t="s">
        <v>377</v>
      </c>
      <c r="E230" s="78" t="s">
        <v>641</v>
      </c>
      <c r="F230" s="31" t="s">
        <v>631</v>
      </c>
      <c r="G230" s="31"/>
      <c r="H230" s="94">
        <f>'Прил.5'!H230</f>
        <v>1159.8</v>
      </c>
    </row>
    <row r="231" spans="2:8" ht="12.75" hidden="1">
      <c r="B231" s="50" t="s">
        <v>392</v>
      </c>
      <c r="C231" s="31" t="s">
        <v>376</v>
      </c>
      <c r="D231" s="31" t="s">
        <v>377</v>
      </c>
      <c r="E231" s="78" t="s">
        <v>641</v>
      </c>
      <c r="F231" s="31" t="s">
        <v>631</v>
      </c>
      <c r="G231" s="31" t="s">
        <v>405</v>
      </c>
      <c r="H231" s="94">
        <f>'Прил.5'!H231</f>
        <v>1159.8</v>
      </c>
    </row>
    <row r="232" spans="2:8" ht="51" hidden="1">
      <c r="B232" s="50" t="s">
        <v>12</v>
      </c>
      <c r="C232" s="31" t="s">
        <v>376</v>
      </c>
      <c r="D232" s="31" t="s">
        <v>377</v>
      </c>
      <c r="E232" s="72" t="s">
        <v>509</v>
      </c>
      <c r="F232" s="19"/>
      <c r="G232" s="31"/>
      <c r="H232" s="94">
        <f>'Прил.5'!H232</f>
        <v>8262</v>
      </c>
    </row>
    <row r="233" spans="2:8" ht="12.75" hidden="1">
      <c r="B233" s="40" t="s">
        <v>499</v>
      </c>
      <c r="C233" s="31" t="s">
        <v>376</v>
      </c>
      <c r="D233" s="31" t="s">
        <v>377</v>
      </c>
      <c r="E233" s="72" t="s">
        <v>509</v>
      </c>
      <c r="F233" s="31" t="s">
        <v>500</v>
      </c>
      <c r="G233" s="31"/>
      <c r="H233" s="94">
        <f>'Прил.5'!H233</f>
        <v>8262</v>
      </c>
    </row>
    <row r="234" spans="2:8" ht="25.5" hidden="1">
      <c r="B234" s="40" t="s">
        <v>260</v>
      </c>
      <c r="C234" s="31" t="s">
        <v>376</v>
      </c>
      <c r="D234" s="31" t="s">
        <v>377</v>
      </c>
      <c r="E234" s="72" t="s">
        <v>509</v>
      </c>
      <c r="F234" s="31" t="s">
        <v>259</v>
      </c>
      <c r="G234" s="31"/>
      <c r="H234" s="94">
        <f>'Прил.5'!H234</f>
        <v>8262</v>
      </c>
    </row>
    <row r="235" spans="2:8" ht="12.75" hidden="1">
      <c r="B235" s="40" t="s">
        <v>391</v>
      </c>
      <c r="C235" s="31" t="s">
        <v>376</v>
      </c>
      <c r="D235" s="31" t="s">
        <v>377</v>
      </c>
      <c r="E235" s="72" t="s">
        <v>509</v>
      </c>
      <c r="F235" s="31" t="s">
        <v>259</v>
      </c>
      <c r="G235" s="31">
        <v>3</v>
      </c>
      <c r="H235" s="94">
        <f>'Прил.5'!H235</f>
        <v>8262</v>
      </c>
    </row>
    <row r="236" spans="2:8" ht="12.75" hidden="1">
      <c r="B236" s="50" t="s">
        <v>644</v>
      </c>
      <c r="C236" s="31" t="s">
        <v>376</v>
      </c>
      <c r="D236" s="31" t="s">
        <v>377</v>
      </c>
      <c r="E236" s="78" t="s">
        <v>643</v>
      </c>
      <c r="F236" s="31"/>
      <c r="G236" s="31"/>
      <c r="H236" s="94">
        <f>'Прил.5'!H236</f>
        <v>209.5</v>
      </c>
    </row>
    <row r="237" spans="2:8" ht="12.75" hidden="1">
      <c r="B237" s="40" t="s">
        <v>499</v>
      </c>
      <c r="C237" s="31" t="s">
        <v>376</v>
      </c>
      <c r="D237" s="31" t="s">
        <v>377</v>
      </c>
      <c r="E237" s="78" t="s">
        <v>643</v>
      </c>
      <c r="F237" s="31" t="s">
        <v>500</v>
      </c>
      <c r="G237" s="31"/>
      <c r="H237" s="94">
        <f>'Прил.5'!H237</f>
        <v>209.5</v>
      </c>
    </row>
    <row r="238" spans="2:8" ht="12.75" hidden="1">
      <c r="B238" s="40" t="s">
        <v>630</v>
      </c>
      <c r="C238" s="31" t="s">
        <v>376</v>
      </c>
      <c r="D238" s="31" t="s">
        <v>377</v>
      </c>
      <c r="E238" s="78" t="s">
        <v>643</v>
      </c>
      <c r="F238" s="31" t="s">
        <v>631</v>
      </c>
      <c r="G238" s="31"/>
      <c r="H238" s="94">
        <f>'Прил.5'!H238</f>
        <v>209.5</v>
      </c>
    </row>
    <row r="239" spans="2:8" ht="12.75" hidden="1">
      <c r="B239" s="40" t="s">
        <v>391</v>
      </c>
      <c r="C239" s="31" t="s">
        <v>376</v>
      </c>
      <c r="D239" s="31" t="s">
        <v>377</v>
      </c>
      <c r="E239" s="78" t="s">
        <v>643</v>
      </c>
      <c r="F239" s="31" t="s">
        <v>631</v>
      </c>
      <c r="G239" s="31" t="s">
        <v>33</v>
      </c>
      <c r="H239" s="94">
        <f>'Прил.5'!H239</f>
        <v>209.5</v>
      </c>
    </row>
    <row r="240" spans="2:8" ht="12.75" hidden="1">
      <c r="B240" s="40" t="s">
        <v>507</v>
      </c>
      <c r="C240" s="31" t="s">
        <v>376</v>
      </c>
      <c r="D240" s="31" t="s">
        <v>377</v>
      </c>
      <c r="E240" s="78" t="s">
        <v>508</v>
      </c>
      <c r="F240" s="31"/>
      <c r="G240" s="31"/>
      <c r="H240" s="94">
        <f>'Прил.5'!H240</f>
        <v>13514.4</v>
      </c>
    </row>
    <row r="241" spans="2:8" ht="12.75" hidden="1">
      <c r="B241" s="40" t="s">
        <v>499</v>
      </c>
      <c r="C241" s="31" t="s">
        <v>376</v>
      </c>
      <c r="D241" s="31" t="s">
        <v>377</v>
      </c>
      <c r="E241" s="78" t="s">
        <v>508</v>
      </c>
      <c r="F241" s="31" t="s">
        <v>500</v>
      </c>
      <c r="G241" s="31"/>
      <c r="H241" s="94">
        <f>'Прил.5'!H241</f>
        <v>13514.4</v>
      </c>
    </row>
    <row r="242" spans="2:8" ht="25.5" hidden="1">
      <c r="B242" s="40" t="s">
        <v>260</v>
      </c>
      <c r="C242" s="31" t="s">
        <v>376</v>
      </c>
      <c r="D242" s="31" t="s">
        <v>377</v>
      </c>
      <c r="E242" s="78" t="s">
        <v>508</v>
      </c>
      <c r="F242" s="31" t="s">
        <v>259</v>
      </c>
      <c r="G242" s="31"/>
      <c r="H242" s="94">
        <f>'Прил.5'!H242</f>
        <v>13271.8</v>
      </c>
    </row>
    <row r="243" spans="2:8" ht="12.75" hidden="1">
      <c r="B243" s="40" t="s">
        <v>413</v>
      </c>
      <c r="C243" s="31" t="s">
        <v>376</v>
      </c>
      <c r="D243" s="31" t="s">
        <v>377</v>
      </c>
      <c r="E243" s="78" t="s">
        <v>508</v>
      </c>
      <c r="F243" s="31" t="s">
        <v>259</v>
      </c>
      <c r="G243" s="31">
        <v>2</v>
      </c>
      <c r="H243" s="94">
        <f>'Прил.5'!H243</f>
        <v>13271.8</v>
      </c>
    </row>
    <row r="244" spans="2:8" ht="12.75" hidden="1">
      <c r="B244" s="40" t="s">
        <v>630</v>
      </c>
      <c r="C244" s="31" t="s">
        <v>376</v>
      </c>
      <c r="D244" s="31" t="s">
        <v>377</v>
      </c>
      <c r="E244" s="78" t="s">
        <v>508</v>
      </c>
      <c r="F244" s="19">
        <v>612</v>
      </c>
      <c r="G244" s="31"/>
      <c r="H244" s="94">
        <f>'Прил.5'!H244</f>
        <v>242.6</v>
      </c>
    </row>
    <row r="245" spans="2:8" ht="12.75" hidden="1">
      <c r="B245" s="40" t="s">
        <v>413</v>
      </c>
      <c r="C245" s="31" t="s">
        <v>376</v>
      </c>
      <c r="D245" s="31" t="s">
        <v>377</v>
      </c>
      <c r="E245" s="78" t="s">
        <v>508</v>
      </c>
      <c r="F245" s="19">
        <v>612</v>
      </c>
      <c r="G245" s="31">
        <v>2</v>
      </c>
      <c r="H245" s="94">
        <f>'Прил.5'!H245</f>
        <v>242.6</v>
      </c>
    </row>
    <row r="246" spans="2:8" ht="25.5" hidden="1">
      <c r="B246" s="40" t="s">
        <v>366</v>
      </c>
      <c r="C246" s="31" t="s">
        <v>376</v>
      </c>
      <c r="D246" s="31" t="s">
        <v>377</v>
      </c>
      <c r="E246" s="78" t="s">
        <v>645</v>
      </c>
      <c r="F246" s="19"/>
      <c r="G246" s="31"/>
      <c r="H246" s="94">
        <f>'Прил.5'!H246</f>
        <v>80.4</v>
      </c>
    </row>
    <row r="247" spans="2:8" ht="12.75" hidden="1">
      <c r="B247" s="40" t="s">
        <v>630</v>
      </c>
      <c r="C247" s="31" t="s">
        <v>376</v>
      </c>
      <c r="D247" s="31" t="s">
        <v>377</v>
      </c>
      <c r="E247" s="78" t="s">
        <v>645</v>
      </c>
      <c r="F247" s="19">
        <v>612</v>
      </c>
      <c r="G247" s="31"/>
      <c r="H247" s="94">
        <f>'Прил.5'!H248</f>
        <v>80.4</v>
      </c>
    </row>
    <row r="248" spans="2:8" ht="12.75" hidden="1">
      <c r="B248" s="40" t="s">
        <v>413</v>
      </c>
      <c r="C248" s="31" t="s">
        <v>376</v>
      </c>
      <c r="D248" s="31" t="s">
        <v>377</v>
      </c>
      <c r="E248" s="78" t="s">
        <v>645</v>
      </c>
      <c r="F248" s="19">
        <v>612</v>
      </c>
      <c r="G248" s="31">
        <v>2</v>
      </c>
      <c r="H248" s="94">
        <f>'Прил.5'!H249</f>
        <v>80.4</v>
      </c>
    </row>
    <row r="249" spans="2:8" ht="12.75" hidden="1">
      <c r="B249" s="40" t="s">
        <v>484</v>
      </c>
      <c r="C249" s="31" t="s">
        <v>376</v>
      </c>
      <c r="D249" s="31" t="s">
        <v>377</v>
      </c>
      <c r="E249" s="78" t="s">
        <v>485</v>
      </c>
      <c r="F249" s="19"/>
      <c r="G249" s="31"/>
      <c r="H249" s="94">
        <f>'Прил.5'!H250</f>
        <v>10</v>
      </c>
    </row>
    <row r="250" spans="2:8" ht="25.5" hidden="1">
      <c r="B250" s="40" t="s">
        <v>510</v>
      </c>
      <c r="C250" s="31" t="s">
        <v>376</v>
      </c>
      <c r="D250" s="31" t="s">
        <v>377</v>
      </c>
      <c r="E250" s="78" t="s">
        <v>511</v>
      </c>
      <c r="F250" s="19"/>
      <c r="G250" s="31"/>
      <c r="H250" s="94">
        <f>'Прил.5'!H251</f>
        <v>10</v>
      </c>
    </row>
    <row r="251" spans="2:8" ht="25.5" hidden="1">
      <c r="B251" s="40" t="s">
        <v>512</v>
      </c>
      <c r="C251" s="31" t="s">
        <v>376</v>
      </c>
      <c r="D251" s="31" t="s">
        <v>377</v>
      </c>
      <c r="E251" s="72" t="s">
        <v>513</v>
      </c>
      <c r="F251" s="19"/>
      <c r="G251" s="31"/>
      <c r="H251" s="94">
        <f>'Прил.5'!H252</f>
        <v>10</v>
      </c>
    </row>
    <row r="252" spans="2:8" ht="12.75" hidden="1">
      <c r="B252" s="40" t="s">
        <v>499</v>
      </c>
      <c r="C252" s="31" t="s">
        <v>376</v>
      </c>
      <c r="D252" s="31" t="s">
        <v>377</v>
      </c>
      <c r="E252" s="72" t="s">
        <v>513</v>
      </c>
      <c r="F252" s="31" t="s">
        <v>500</v>
      </c>
      <c r="G252" s="31"/>
      <c r="H252" s="94">
        <f>'Прил.5'!H253</f>
        <v>10</v>
      </c>
    </row>
    <row r="253" spans="2:8" ht="12.75" hidden="1">
      <c r="B253" s="40" t="s">
        <v>630</v>
      </c>
      <c r="C253" s="31" t="s">
        <v>376</v>
      </c>
      <c r="D253" s="31" t="s">
        <v>377</v>
      </c>
      <c r="E253" s="72" t="s">
        <v>513</v>
      </c>
      <c r="F253" s="19">
        <v>612</v>
      </c>
      <c r="G253" s="31"/>
      <c r="H253" s="94">
        <f>'Прил.5'!H254</f>
        <v>10</v>
      </c>
    </row>
    <row r="254" spans="2:8" ht="12.75" hidden="1">
      <c r="B254" s="40" t="s">
        <v>413</v>
      </c>
      <c r="C254" s="31" t="s">
        <v>376</v>
      </c>
      <c r="D254" s="31" t="s">
        <v>377</v>
      </c>
      <c r="E254" s="72" t="s">
        <v>513</v>
      </c>
      <c r="F254" s="19">
        <v>612</v>
      </c>
      <c r="G254" s="31">
        <v>2</v>
      </c>
      <c r="H254" s="94">
        <f>'Прил.5'!H255</f>
        <v>10</v>
      </c>
    </row>
    <row r="255" spans="2:8" ht="12.75">
      <c r="B255" s="40" t="s">
        <v>318</v>
      </c>
      <c r="C255" s="31" t="s">
        <v>376</v>
      </c>
      <c r="D255" s="31" t="s">
        <v>378</v>
      </c>
      <c r="E255" s="31"/>
      <c r="F255" s="31"/>
      <c r="G255" s="31"/>
      <c r="H255" s="94">
        <f>'Прил.5'!H256</f>
        <v>96316.6</v>
      </c>
    </row>
    <row r="256" spans="2:8" ht="12.75" hidden="1">
      <c r="B256" s="50" t="s">
        <v>414</v>
      </c>
      <c r="C256" s="31" t="s">
        <v>376</v>
      </c>
      <c r="D256" s="31" t="s">
        <v>378</v>
      </c>
      <c r="E256" s="78" t="s">
        <v>415</v>
      </c>
      <c r="F256" s="31"/>
      <c r="G256" s="31"/>
      <c r="H256" s="94">
        <f>'Прил.5'!H257</f>
        <v>95839.3</v>
      </c>
    </row>
    <row r="257" spans="2:8" ht="25.5" hidden="1">
      <c r="B257" s="40" t="s">
        <v>365</v>
      </c>
      <c r="C257" s="31" t="s">
        <v>376</v>
      </c>
      <c r="D257" s="31" t="s">
        <v>378</v>
      </c>
      <c r="E257" s="31" t="s">
        <v>646</v>
      </c>
      <c r="F257" s="31"/>
      <c r="G257" s="31"/>
      <c r="H257" s="94">
        <f>'Прил.5'!H258</f>
        <v>980</v>
      </c>
    </row>
    <row r="258" spans="2:8" ht="12.75" hidden="1">
      <c r="B258" s="40" t="s">
        <v>499</v>
      </c>
      <c r="C258" s="31" t="s">
        <v>376</v>
      </c>
      <c r="D258" s="31" t="s">
        <v>378</v>
      </c>
      <c r="E258" s="31" t="s">
        <v>646</v>
      </c>
      <c r="F258" s="31" t="s">
        <v>500</v>
      </c>
      <c r="G258" s="31"/>
      <c r="H258" s="94">
        <f>'Прил.5'!H259</f>
        <v>980</v>
      </c>
    </row>
    <row r="259" spans="2:8" ht="12.75" hidden="1">
      <c r="B259" s="40" t="s">
        <v>630</v>
      </c>
      <c r="C259" s="31" t="s">
        <v>376</v>
      </c>
      <c r="D259" s="31" t="s">
        <v>378</v>
      </c>
      <c r="E259" s="31" t="s">
        <v>646</v>
      </c>
      <c r="F259" s="31" t="s">
        <v>631</v>
      </c>
      <c r="G259" s="31"/>
      <c r="H259" s="94">
        <f>'Прил.5'!H260</f>
        <v>980</v>
      </c>
    </row>
    <row r="260" spans="2:8" ht="12.75" hidden="1">
      <c r="B260" s="40" t="s">
        <v>392</v>
      </c>
      <c r="C260" s="31" t="s">
        <v>376</v>
      </c>
      <c r="D260" s="31" t="s">
        <v>378</v>
      </c>
      <c r="E260" s="31" t="s">
        <v>646</v>
      </c>
      <c r="F260" s="31" t="s">
        <v>631</v>
      </c>
      <c r="G260" s="31" t="s">
        <v>405</v>
      </c>
      <c r="H260" s="94">
        <f>'Прил.5'!H261</f>
        <v>980</v>
      </c>
    </row>
    <row r="261" spans="2:8" ht="12.75" hidden="1">
      <c r="B261" s="50" t="s">
        <v>655</v>
      </c>
      <c r="C261" s="31" t="s">
        <v>376</v>
      </c>
      <c r="D261" s="31" t="s">
        <v>378</v>
      </c>
      <c r="E261" s="72" t="s">
        <v>515</v>
      </c>
      <c r="F261" s="78"/>
      <c r="G261" s="30"/>
      <c r="H261" s="94">
        <f>'Прил.5'!H262</f>
        <v>1901.7</v>
      </c>
    </row>
    <row r="262" spans="2:8" ht="12.75" hidden="1">
      <c r="B262" s="40" t="s">
        <v>499</v>
      </c>
      <c r="C262" s="31" t="s">
        <v>376</v>
      </c>
      <c r="D262" s="31" t="s">
        <v>378</v>
      </c>
      <c r="E262" s="72" t="s">
        <v>515</v>
      </c>
      <c r="F262" s="31" t="s">
        <v>500</v>
      </c>
      <c r="G262" s="31"/>
      <c r="H262" s="94">
        <f>'Прил.5'!H263</f>
        <v>1901.7</v>
      </c>
    </row>
    <row r="263" spans="2:8" ht="25.5" hidden="1">
      <c r="B263" s="40" t="s">
        <v>260</v>
      </c>
      <c r="C263" s="31" t="s">
        <v>376</v>
      </c>
      <c r="D263" s="31" t="s">
        <v>378</v>
      </c>
      <c r="E263" s="72" t="s">
        <v>515</v>
      </c>
      <c r="F263" s="31" t="s">
        <v>259</v>
      </c>
      <c r="G263" s="31"/>
      <c r="H263" s="94">
        <f>'Прил.5'!H264</f>
        <v>1901.7</v>
      </c>
    </row>
    <row r="264" spans="2:8" ht="12.75" hidden="1">
      <c r="B264" s="40" t="s">
        <v>391</v>
      </c>
      <c r="C264" s="31" t="s">
        <v>376</v>
      </c>
      <c r="D264" s="31" t="s">
        <v>378</v>
      </c>
      <c r="E264" s="72" t="s">
        <v>515</v>
      </c>
      <c r="F264" s="31" t="s">
        <v>259</v>
      </c>
      <c r="G264" s="31">
        <v>3</v>
      </c>
      <c r="H264" s="94">
        <f>'Прил.5'!H265</f>
        <v>1901.7</v>
      </c>
    </row>
    <row r="265" spans="2:8" ht="51" hidden="1">
      <c r="B265" s="50" t="s">
        <v>12</v>
      </c>
      <c r="C265" s="31" t="s">
        <v>376</v>
      </c>
      <c r="D265" s="31" t="s">
        <v>378</v>
      </c>
      <c r="E265" s="72" t="s">
        <v>509</v>
      </c>
      <c r="F265" s="19"/>
      <c r="G265" s="31"/>
      <c r="H265" s="94">
        <f>'Прил.5'!H266</f>
        <v>57868.7</v>
      </c>
    </row>
    <row r="266" spans="2:8" ht="12.75" hidden="1">
      <c r="B266" s="40" t="s">
        <v>499</v>
      </c>
      <c r="C266" s="31" t="s">
        <v>376</v>
      </c>
      <c r="D266" s="31" t="s">
        <v>378</v>
      </c>
      <c r="E266" s="72" t="s">
        <v>509</v>
      </c>
      <c r="F266" s="31" t="s">
        <v>500</v>
      </c>
      <c r="G266" s="31"/>
      <c r="H266" s="94">
        <f>'Прил.5'!H267</f>
        <v>57868.7</v>
      </c>
    </row>
    <row r="267" spans="2:8" ht="25.5" hidden="1">
      <c r="B267" s="40" t="s">
        <v>260</v>
      </c>
      <c r="C267" s="31" t="s">
        <v>376</v>
      </c>
      <c r="D267" s="31" t="s">
        <v>378</v>
      </c>
      <c r="E267" s="72" t="s">
        <v>509</v>
      </c>
      <c r="F267" s="31" t="s">
        <v>259</v>
      </c>
      <c r="G267" s="31"/>
      <c r="H267" s="94">
        <f>'Прил.5'!H268</f>
        <v>57868.7</v>
      </c>
    </row>
    <row r="268" spans="2:8" ht="12.75" hidden="1">
      <c r="B268" s="40" t="s">
        <v>391</v>
      </c>
      <c r="C268" s="31" t="s">
        <v>376</v>
      </c>
      <c r="D268" s="31" t="s">
        <v>378</v>
      </c>
      <c r="E268" s="72" t="s">
        <v>509</v>
      </c>
      <c r="F268" s="31" t="s">
        <v>259</v>
      </c>
      <c r="G268" s="31">
        <v>3</v>
      </c>
      <c r="H268" s="94">
        <f>'Прил.5'!H269</f>
        <v>57868.7</v>
      </c>
    </row>
    <row r="269" spans="2:8" ht="25.5" hidden="1">
      <c r="B269" s="50" t="s">
        <v>10</v>
      </c>
      <c r="C269" s="31" t="s">
        <v>376</v>
      </c>
      <c r="D269" s="31" t="s">
        <v>378</v>
      </c>
      <c r="E269" s="78" t="s">
        <v>514</v>
      </c>
      <c r="F269" s="30"/>
      <c r="G269" s="30"/>
      <c r="H269" s="94">
        <f>'Прил.5'!H270</f>
        <v>3155.3</v>
      </c>
    </row>
    <row r="270" spans="2:8" ht="12.75" hidden="1">
      <c r="B270" s="40" t="s">
        <v>499</v>
      </c>
      <c r="C270" s="31" t="s">
        <v>376</v>
      </c>
      <c r="D270" s="31" t="s">
        <v>378</v>
      </c>
      <c r="E270" s="78" t="s">
        <v>514</v>
      </c>
      <c r="F270" s="31" t="s">
        <v>500</v>
      </c>
      <c r="G270" s="31"/>
      <c r="H270" s="94">
        <f>'Прил.5'!H271</f>
        <v>3155.3</v>
      </c>
    </row>
    <row r="271" spans="2:8" ht="25.5" hidden="1">
      <c r="B271" s="40" t="s">
        <v>260</v>
      </c>
      <c r="C271" s="31" t="s">
        <v>376</v>
      </c>
      <c r="D271" s="31" t="s">
        <v>378</v>
      </c>
      <c r="E271" s="78" t="s">
        <v>514</v>
      </c>
      <c r="F271" s="31" t="s">
        <v>259</v>
      </c>
      <c r="G271" s="31"/>
      <c r="H271" s="94">
        <f>'Прил.5'!H272</f>
        <v>3155.3</v>
      </c>
    </row>
    <row r="272" spans="2:8" ht="12.75" hidden="1">
      <c r="B272" s="40" t="s">
        <v>391</v>
      </c>
      <c r="C272" s="31" t="s">
        <v>376</v>
      </c>
      <c r="D272" s="31" t="s">
        <v>378</v>
      </c>
      <c r="E272" s="78" t="s">
        <v>514</v>
      </c>
      <c r="F272" s="31" t="s">
        <v>259</v>
      </c>
      <c r="G272" s="31">
        <v>3</v>
      </c>
      <c r="H272" s="94">
        <f>'Прил.5'!H273</f>
        <v>3155.3</v>
      </c>
    </row>
    <row r="273" spans="2:8" ht="25.5" hidden="1">
      <c r="B273" s="50" t="s">
        <v>461</v>
      </c>
      <c r="C273" s="31" t="s">
        <v>376</v>
      </c>
      <c r="D273" s="31" t="s">
        <v>378</v>
      </c>
      <c r="E273" s="31" t="s">
        <v>460</v>
      </c>
      <c r="F273" s="30"/>
      <c r="G273" s="30"/>
      <c r="H273" s="94">
        <f>'Прил.5'!H274</f>
        <v>865.3</v>
      </c>
    </row>
    <row r="274" spans="2:8" ht="12.75" hidden="1">
      <c r="B274" s="40" t="s">
        <v>630</v>
      </c>
      <c r="C274" s="31" t="s">
        <v>376</v>
      </c>
      <c r="D274" s="31" t="s">
        <v>378</v>
      </c>
      <c r="E274" s="31" t="s">
        <v>460</v>
      </c>
      <c r="F274" s="31" t="s">
        <v>631</v>
      </c>
      <c r="G274" s="31"/>
      <c r="H274" s="94">
        <f>'Прил.5'!H275</f>
        <v>865.3</v>
      </c>
    </row>
    <row r="275" spans="2:8" ht="12.75" hidden="1">
      <c r="B275" s="40" t="s">
        <v>391</v>
      </c>
      <c r="C275" s="31" t="s">
        <v>376</v>
      </c>
      <c r="D275" s="31" t="s">
        <v>378</v>
      </c>
      <c r="E275" s="31" t="s">
        <v>460</v>
      </c>
      <c r="F275" s="31" t="s">
        <v>631</v>
      </c>
      <c r="G275" s="31" t="s">
        <v>33</v>
      </c>
      <c r="H275" s="94">
        <f>'Прил.5'!H276</f>
        <v>865.3</v>
      </c>
    </row>
    <row r="276" spans="2:8" ht="12.75" hidden="1">
      <c r="B276" s="40" t="s">
        <v>656</v>
      </c>
      <c r="C276" s="31" t="s">
        <v>376</v>
      </c>
      <c r="D276" s="31" t="s">
        <v>378</v>
      </c>
      <c r="E276" s="78" t="s">
        <v>516</v>
      </c>
      <c r="F276" s="31"/>
      <c r="G276" s="31"/>
      <c r="H276" s="94">
        <f>'Прил.5'!H277</f>
        <v>23531.3</v>
      </c>
    </row>
    <row r="277" spans="2:8" ht="12.75" hidden="1">
      <c r="B277" s="40" t="s">
        <v>499</v>
      </c>
      <c r="C277" s="31" t="s">
        <v>376</v>
      </c>
      <c r="D277" s="31" t="s">
        <v>378</v>
      </c>
      <c r="E277" s="78" t="s">
        <v>516</v>
      </c>
      <c r="F277" s="31" t="s">
        <v>500</v>
      </c>
      <c r="G277" s="31"/>
      <c r="H277" s="94">
        <f>'Прил.5'!H278</f>
        <v>23531.3</v>
      </c>
    </row>
    <row r="278" spans="2:8" ht="25.5" hidden="1">
      <c r="B278" s="40" t="s">
        <v>260</v>
      </c>
      <c r="C278" s="31" t="s">
        <v>376</v>
      </c>
      <c r="D278" s="31" t="s">
        <v>378</v>
      </c>
      <c r="E278" s="78" t="s">
        <v>516</v>
      </c>
      <c r="F278" s="31" t="s">
        <v>259</v>
      </c>
      <c r="G278" s="31"/>
      <c r="H278" s="94">
        <f>'Прил.5'!H279</f>
        <v>23384.8</v>
      </c>
    </row>
    <row r="279" spans="2:8" ht="12.75" hidden="1">
      <c r="B279" s="40" t="s">
        <v>413</v>
      </c>
      <c r="C279" s="31" t="s">
        <v>376</v>
      </c>
      <c r="D279" s="31" t="s">
        <v>378</v>
      </c>
      <c r="E279" s="78" t="s">
        <v>516</v>
      </c>
      <c r="F279" s="31" t="s">
        <v>259</v>
      </c>
      <c r="G279" s="31">
        <v>2</v>
      </c>
      <c r="H279" s="94">
        <f>'Прил.5'!H280</f>
        <v>23384.8</v>
      </c>
    </row>
    <row r="280" spans="2:8" ht="12.75" hidden="1">
      <c r="B280" s="40" t="s">
        <v>630</v>
      </c>
      <c r="C280" s="31" t="s">
        <v>376</v>
      </c>
      <c r="D280" s="31" t="s">
        <v>378</v>
      </c>
      <c r="E280" s="78" t="s">
        <v>516</v>
      </c>
      <c r="F280" s="19">
        <v>612</v>
      </c>
      <c r="G280" s="31"/>
      <c r="H280" s="94">
        <f>'Прил.5'!H281</f>
        <v>146.5</v>
      </c>
    </row>
    <row r="281" spans="2:8" ht="12.75" hidden="1">
      <c r="B281" s="40" t="s">
        <v>413</v>
      </c>
      <c r="C281" s="31" t="s">
        <v>376</v>
      </c>
      <c r="D281" s="31" t="s">
        <v>378</v>
      </c>
      <c r="E281" s="78" t="s">
        <v>516</v>
      </c>
      <c r="F281" s="19">
        <v>612</v>
      </c>
      <c r="G281" s="31">
        <v>2</v>
      </c>
      <c r="H281" s="94">
        <f>'Прил.5'!H282</f>
        <v>146.5</v>
      </c>
    </row>
    <row r="282" spans="2:8" ht="12.75" hidden="1">
      <c r="B282" s="40" t="s">
        <v>657</v>
      </c>
      <c r="C282" s="31" t="s">
        <v>376</v>
      </c>
      <c r="D282" s="31" t="s">
        <v>378</v>
      </c>
      <c r="E282" s="78" t="s">
        <v>517</v>
      </c>
      <c r="F282" s="19"/>
      <c r="G282" s="31"/>
      <c r="H282" s="94">
        <f>'Прил.5'!H283</f>
        <v>7451.6</v>
      </c>
    </row>
    <row r="283" spans="2:8" ht="12.75" hidden="1">
      <c r="B283" s="40" t="s">
        <v>499</v>
      </c>
      <c r="C283" s="31" t="s">
        <v>376</v>
      </c>
      <c r="D283" s="31" t="s">
        <v>378</v>
      </c>
      <c r="E283" s="78" t="s">
        <v>517</v>
      </c>
      <c r="F283" s="31" t="s">
        <v>500</v>
      </c>
      <c r="G283" s="31"/>
      <c r="H283" s="94">
        <f>'Прил.5'!H284</f>
        <v>7451.6</v>
      </c>
    </row>
    <row r="284" spans="2:8" ht="25.5" hidden="1">
      <c r="B284" s="40" t="s">
        <v>260</v>
      </c>
      <c r="C284" s="31" t="s">
        <v>376</v>
      </c>
      <c r="D284" s="31" t="s">
        <v>378</v>
      </c>
      <c r="E284" s="78" t="s">
        <v>517</v>
      </c>
      <c r="F284" s="31" t="s">
        <v>259</v>
      </c>
      <c r="G284" s="31"/>
      <c r="H284" s="94">
        <f>'Прил.5'!H285</f>
        <v>7401.6</v>
      </c>
    </row>
    <row r="285" spans="2:8" ht="12.75" hidden="1">
      <c r="B285" s="40" t="s">
        <v>413</v>
      </c>
      <c r="C285" s="31" t="s">
        <v>376</v>
      </c>
      <c r="D285" s="31" t="s">
        <v>378</v>
      </c>
      <c r="E285" s="78" t="s">
        <v>517</v>
      </c>
      <c r="F285" s="31" t="s">
        <v>259</v>
      </c>
      <c r="G285" s="31">
        <v>2</v>
      </c>
      <c r="H285" s="94">
        <f>'Прил.5'!H286</f>
        <v>7401.6</v>
      </c>
    </row>
    <row r="286" spans="2:8" ht="12.75" hidden="1">
      <c r="B286" s="40" t="s">
        <v>630</v>
      </c>
      <c r="C286" s="31" t="s">
        <v>376</v>
      </c>
      <c r="D286" s="31" t="s">
        <v>378</v>
      </c>
      <c r="E286" s="78" t="s">
        <v>517</v>
      </c>
      <c r="F286" s="31" t="s">
        <v>631</v>
      </c>
      <c r="G286" s="31"/>
      <c r="H286" s="94">
        <f>'Прил.5'!H287</f>
        <v>50</v>
      </c>
    </row>
    <row r="287" spans="2:8" ht="12.75" hidden="1">
      <c r="B287" s="40" t="s">
        <v>413</v>
      </c>
      <c r="C287" s="31" t="s">
        <v>376</v>
      </c>
      <c r="D287" s="31" t="s">
        <v>378</v>
      </c>
      <c r="E287" s="78" t="s">
        <v>517</v>
      </c>
      <c r="F287" s="31" t="s">
        <v>631</v>
      </c>
      <c r="G287" s="31">
        <v>2</v>
      </c>
      <c r="H287" s="94">
        <f>'Прил.5'!H288</f>
        <v>50</v>
      </c>
    </row>
    <row r="288" spans="2:8" ht="25.5" hidden="1">
      <c r="B288" s="40" t="s">
        <v>119</v>
      </c>
      <c r="C288" s="31" t="s">
        <v>376</v>
      </c>
      <c r="D288" s="31" t="s">
        <v>378</v>
      </c>
      <c r="E288" s="78" t="s">
        <v>118</v>
      </c>
      <c r="F288" s="31"/>
      <c r="G288" s="31"/>
      <c r="H288" s="94">
        <f>'Прил.5'!H289</f>
        <v>60</v>
      </c>
    </row>
    <row r="289" spans="2:8" ht="12.75" hidden="1">
      <c r="B289" s="40" t="s">
        <v>499</v>
      </c>
      <c r="C289" s="31" t="s">
        <v>376</v>
      </c>
      <c r="D289" s="31" t="s">
        <v>378</v>
      </c>
      <c r="E289" s="78" t="s">
        <v>118</v>
      </c>
      <c r="F289" s="31" t="s">
        <v>500</v>
      </c>
      <c r="G289" s="31"/>
      <c r="H289" s="94">
        <f>'Прил.5'!H290</f>
        <v>60</v>
      </c>
    </row>
    <row r="290" spans="2:8" ht="12.75" hidden="1">
      <c r="B290" s="40" t="s">
        <v>630</v>
      </c>
      <c r="C290" s="31" t="s">
        <v>376</v>
      </c>
      <c r="D290" s="31" t="s">
        <v>378</v>
      </c>
      <c r="E290" s="78" t="s">
        <v>118</v>
      </c>
      <c r="F290" s="31" t="s">
        <v>631</v>
      </c>
      <c r="G290" s="31"/>
      <c r="H290" s="94">
        <f>'Прил.5'!H291</f>
        <v>60</v>
      </c>
    </row>
    <row r="291" spans="2:8" ht="12.75" hidden="1">
      <c r="B291" s="40" t="s">
        <v>413</v>
      </c>
      <c r="C291" s="31" t="s">
        <v>376</v>
      </c>
      <c r="D291" s="31" t="s">
        <v>378</v>
      </c>
      <c r="E291" s="78" t="s">
        <v>118</v>
      </c>
      <c r="F291" s="31" t="s">
        <v>631</v>
      </c>
      <c r="G291" s="31" t="s">
        <v>402</v>
      </c>
      <c r="H291" s="94">
        <f>'Прил.5'!H292</f>
        <v>60</v>
      </c>
    </row>
    <row r="292" spans="2:8" ht="25.5" hidden="1">
      <c r="B292" s="40" t="s">
        <v>654</v>
      </c>
      <c r="C292" s="31" t="s">
        <v>376</v>
      </c>
      <c r="D292" s="31" t="s">
        <v>378</v>
      </c>
      <c r="E292" s="78" t="s">
        <v>653</v>
      </c>
      <c r="F292" s="31"/>
      <c r="G292" s="31"/>
      <c r="H292" s="94">
        <f>'Прил.5'!H293</f>
        <v>25.4</v>
      </c>
    </row>
    <row r="293" spans="2:8" ht="12.75" hidden="1">
      <c r="B293" s="40" t="s">
        <v>499</v>
      </c>
      <c r="C293" s="31" t="s">
        <v>376</v>
      </c>
      <c r="D293" s="31" t="s">
        <v>378</v>
      </c>
      <c r="E293" s="78" t="s">
        <v>653</v>
      </c>
      <c r="F293" s="31" t="s">
        <v>500</v>
      </c>
      <c r="G293" s="31"/>
      <c r="H293" s="94">
        <f>'Прил.5'!H294</f>
        <v>25.4</v>
      </c>
    </row>
    <row r="294" spans="2:8" ht="12.75" hidden="1">
      <c r="B294" s="40" t="s">
        <v>630</v>
      </c>
      <c r="C294" s="31" t="s">
        <v>376</v>
      </c>
      <c r="D294" s="31" t="s">
        <v>378</v>
      </c>
      <c r="E294" s="78" t="s">
        <v>653</v>
      </c>
      <c r="F294" s="31" t="s">
        <v>631</v>
      </c>
      <c r="G294" s="31"/>
      <c r="H294" s="94">
        <f>'Прил.5'!H295</f>
        <v>25.4</v>
      </c>
    </row>
    <row r="295" spans="2:8" ht="12.75" hidden="1">
      <c r="B295" s="40" t="s">
        <v>413</v>
      </c>
      <c r="C295" s="31" t="s">
        <v>376</v>
      </c>
      <c r="D295" s="31" t="s">
        <v>378</v>
      </c>
      <c r="E295" s="78" t="s">
        <v>653</v>
      </c>
      <c r="F295" s="31" t="s">
        <v>631</v>
      </c>
      <c r="G295" s="31" t="s">
        <v>402</v>
      </c>
      <c r="H295" s="94">
        <f>'Прил.5'!H296</f>
        <v>25.4</v>
      </c>
    </row>
    <row r="296" spans="2:8" ht="12.75" hidden="1">
      <c r="B296" s="40" t="s">
        <v>484</v>
      </c>
      <c r="C296" s="31" t="s">
        <v>376</v>
      </c>
      <c r="D296" s="31" t="s">
        <v>378</v>
      </c>
      <c r="E296" s="78" t="s">
        <v>485</v>
      </c>
      <c r="F296" s="19"/>
      <c r="G296" s="31"/>
      <c r="H296" s="94">
        <f>'Прил.5'!H297</f>
        <v>477.3</v>
      </c>
    </row>
    <row r="297" spans="2:8" ht="25.5" hidden="1">
      <c r="B297" s="40" t="s">
        <v>486</v>
      </c>
      <c r="C297" s="31" t="s">
        <v>376</v>
      </c>
      <c r="D297" s="31" t="s">
        <v>378</v>
      </c>
      <c r="E297" s="72" t="s">
        <v>487</v>
      </c>
      <c r="F297" s="19"/>
      <c r="G297" s="31"/>
      <c r="H297" s="94">
        <f>'Прил.5'!H298</f>
        <v>26.5</v>
      </c>
    </row>
    <row r="298" spans="2:8" ht="25.5" hidden="1">
      <c r="B298" s="40" t="s">
        <v>13</v>
      </c>
      <c r="C298" s="31" t="s">
        <v>376</v>
      </c>
      <c r="D298" s="31" t="s">
        <v>378</v>
      </c>
      <c r="E298" s="72" t="s">
        <v>489</v>
      </c>
      <c r="F298" s="19"/>
      <c r="G298" s="31"/>
      <c r="H298" s="94">
        <f>'Прил.5'!H299</f>
        <v>26.5</v>
      </c>
    </row>
    <row r="299" spans="2:8" ht="12.75" hidden="1">
      <c r="B299" s="40" t="s">
        <v>499</v>
      </c>
      <c r="C299" s="31" t="s">
        <v>376</v>
      </c>
      <c r="D299" s="31" t="s">
        <v>378</v>
      </c>
      <c r="E299" s="72" t="s">
        <v>489</v>
      </c>
      <c r="F299" s="19">
        <v>600</v>
      </c>
      <c r="G299" s="31"/>
      <c r="H299" s="94">
        <f>'Прил.5'!H300</f>
        <v>26.5</v>
      </c>
    </row>
    <row r="300" spans="2:8" ht="12.75" hidden="1">
      <c r="B300" s="40" t="s">
        <v>630</v>
      </c>
      <c r="C300" s="31" t="s">
        <v>376</v>
      </c>
      <c r="D300" s="31" t="s">
        <v>378</v>
      </c>
      <c r="E300" s="72" t="s">
        <v>489</v>
      </c>
      <c r="F300" s="19">
        <v>612</v>
      </c>
      <c r="G300" s="31"/>
      <c r="H300" s="94">
        <f>'Прил.5'!H301</f>
        <v>26.5</v>
      </c>
    </row>
    <row r="301" spans="2:8" ht="12.75" hidden="1">
      <c r="B301" s="40" t="s">
        <v>413</v>
      </c>
      <c r="C301" s="31" t="s">
        <v>376</v>
      </c>
      <c r="D301" s="31" t="s">
        <v>378</v>
      </c>
      <c r="E301" s="72" t="s">
        <v>489</v>
      </c>
      <c r="F301" s="19">
        <v>612</v>
      </c>
      <c r="G301" s="31">
        <v>2</v>
      </c>
      <c r="H301" s="94">
        <f>'Прил.5'!H302</f>
        <v>26.5</v>
      </c>
    </row>
    <row r="302" spans="2:8" ht="25.5" hidden="1">
      <c r="B302" s="40" t="s">
        <v>510</v>
      </c>
      <c r="C302" s="31" t="s">
        <v>376</v>
      </c>
      <c r="D302" s="31" t="s">
        <v>378</v>
      </c>
      <c r="E302" s="72" t="s">
        <v>511</v>
      </c>
      <c r="F302" s="19"/>
      <c r="G302" s="31"/>
      <c r="H302" s="94">
        <f>'Прил.5'!H303</f>
        <v>20</v>
      </c>
    </row>
    <row r="303" spans="2:8" ht="25.5" hidden="1">
      <c r="B303" s="40" t="s">
        <v>512</v>
      </c>
      <c r="C303" s="31" t="s">
        <v>376</v>
      </c>
      <c r="D303" s="31" t="s">
        <v>378</v>
      </c>
      <c r="E303" s="72" t="s">
        <v>513</v>
      </c>
      <c r="F303" s="19"/>
      <c r="G303" s="31"/>
      <c r="H303" s="94">
        <f>'Прил.5'!H304</f>
        <v>20</v>
      </c>
    </row>
    <row r="304" spans="2:8" ht="12.75" hidden="1">
      <c r="B304" s="40" t="s">
        <v>499</v>
      </c>
      <c r="C304" s="31" t="s">
        <v>376</v>
      </c>
      <c r="D304" s="31" t="s">
        <v>378</v>
      </c>
      <c r="E304" s="72" t="s">
        <v>513</v>
      </c>
      <c r="F304" s="31" t="s">
        <v>500</v>
      </c>
      <c r="G304" s="31"/>
      <c r="H304" s="94">
        <f>'Прил.5'!H305</f>
        <v>20</v>
      </c>
    </row>
    <row r="305" spans="2:8" ht="12.75" hidden="1">
      <c r="B305" s="40" t="s">
        <v>630</v>
      </c>
      <c r="C305" s="31" t="s">
        <v>376</v>
      </c>
      <c r="D305" s="31" t="s">
        <v>378</v>
      </c>
      <c r="E305" s="72" t="s">
        <v>513</v>
      </c>
      <c r="F305" s="19">
        <v>612</v>
      </c>
      <c r="G305" s="31"/>
      <c r="H305" s="94">
        <f>'Прил.5'!H306</f>
        <v>20</v>
      </c>
    </row>
    <row r="306" spans="2:8" ht="12.75" hidden="1">
      <c r="B306" s="40" t="s">
        <v>413</v>
      </c>
      <c r="C306" s="31" t="s">
        <v>376</v>
      </c>
      <c r="D306" s="31" t="s">
        <v>378</v>
      </c>
      <c r="E306" s="72" t="s">
        <v>513</v>
      </c>
      <c r="F306" s="19">
        <v>612</v>
      </c>
      <c r="G306" s="31">
        <v>2</v>
      </c>
      <c r="H306" s="94">
        <f>'Прил.5'!H307</f>
        <v>20</v>
      </c>
    </row>
    <row r="307" spans="2:8" ht="25.5" hidden="1">
      <c r="B307" s="40" t="s">
        <v>518</v>
      </c>
      <c r="C307" s="31" t="s">
        <v>376</v>
      </c>
      <c r="D307" s="31" t="s">
        <v>378</v>
      </c>
      <c r="E307" s="72" t="s">
        <v>519</v>
      </c>
      <c r="F307" s="19"/>
      <c r="G307" s="31"/>
      <c r="H307" s="94">
        <f>'Прил.5'!H308</f>
        <v>67</v>
      </c>
    </row>
    <row r="308" spans="2:8" ht="25.5" hidden="1">
      <c r="B308" s="40" t="s">
        <v>520</v>
      </c>
      <c r="C308" s="31" t="s">
        <v>376</v>
      </c>
      <c r="D308" s="31" t="s">
        <v>378</v>
      </c>
      <c r="E308" s="72" t="s">
        <v>521</v>
      </c>
      <c r="F308" s="19"/>
      <c r="G308" s="31"/>
      <c r="H308" s="94">
        <f>'Прил.5'!H309</f>
        <v>67</v>
      </c>
    </row>
    <row r="309" spans="2:8" ht="12.75" hidden="1">
      <c r="B309" s="40" t="s">
        <v>499</v>
      </c>
      <c r="C309" s="31" t="s">
        <v>376</v>
      </c>
      <c r="D309" s="31" t="s">
        <v>378</v>
      </c>
      <c r="E309" s="72" t="s">
        <v>521</v>
      </c>
      <c r="F309" s="31" t="s">
        <v>500</v>
      </c>
      <c r="G309" s="31"/>
      <c r="H309" s="94">
        <f>'Прил.5'!H310</f>
        <v>67</v>
      </c>
    </row>
    <row r="310" spans="2:8" ht="12.75" hidden="1">
      <c r="B310" s="40" t="s">
        <v>630</v>
      </c>
      <c r="C310" s="31" t="s">
        <v>376</v>
      </c>
      <c r="D310" s="31" t="s">
        <v>378</v>
      </c>
      <c r="E310" s="72" t="s">
        <v>521</v>
      </c>
      <c r="F310" s="19">
        <v>612</v>
      </c>
      <c r="G310" s="31"/>
      <c r="H310" s="94">
        <f>'Прил.5'!H311</f>
        <v>67</v>
      </c>
    </row>
    <row r="311" spans="2:8" ht="12.75" hidden="1">
      <c r="B311" s="40" t="s">
        <v>413</v>
      </c>
      <c r="C311" s="31" t="s">
        <v>376</v>
      </c>
      <c r="D311" s="31" t="s">
        <v>378</v>
      </c>
      <c r="E311" s="72" t="s">
        <v>521</v>
      </c>
      <c r="F311" s="19">
        <v>612</v>
      </c>
      <c r="G311" s="31">
        <v>2</v>
      </c>
      <c r="H311" s="94">
        <f>'Прил.5'!H312</f>
        <v>67</v>
      </c>
    </row>
    <row r="312" spans="2:8" ht="25.5" hidden="1">
      <c r="B312" s="40" t="s">
        <v>522</v>
      </c>
      <c r="C312" s="31" t="s">
        <v>376</v>
      </c>
      <c r="D312" s="31" t="s">
        <v>378</v>
      </c>
      <c r="E312" s="72" t="s">
        <v>523</v>
      </c>
      <c r="F312" s="19"/>
      <c r="G312" s="31"/>
      <c r="H312" s="94">
        <f>'Прил.5'!H313</f>
        <v>363.8</v>
      </c>
    </row>
    <row r="313" spans="2:8" ht="38.25" hidden="1">
      <c r="B313" s="40" t="s">
        <v>617</v>
      </c>
      <c r="C313" s="31" t="s">
        <v>376</v>
      </c>
      <c r="D313" s="31" t="s">
        <v>378</v>
      </c>
      <c r="E313" s="72" t="s">
        <v>536</v>
      </c>
      <c r="F313" s="19"/>
      <c r="G313" s="31"/>
      <c r="H313" s="94">
        <f>'Прил.5'!H314</f>
        <v>363.8</v>
      </c>
    </row>
    <row r="314" spans="2:8" ht="12.75" hidden="1">
      <c r="B314" s="40" t="s">
        <v>499</v>
      </c>
      <c r="C314" s="31" t="s">
        <v>376</v>
      </c>
      <c r="D314" s="31" t="s">
        <v>378</v>
      </c>
      <c r="E314" s="72" t="s">
        <v>536</v>
      </c>
      <c r="F314" s="31" t="s">
        <v>500</v>
      </c>
      <c r="G314" s="31"/>
      <c r="H314" s="94">
        <f>'Прил.5'!H315</f>
        <v>363.8</v>
      </c>
    </row>
    <row r="315" spans="2:8" ht="12.75" hidden="1">
      <c r="B315" s="40" t="s">
        <v>630</v>
      </c>
      <c r="C315" s="31" t="s">
        <v>376</v>
      </c>
      <c r="D315" s="31" t="s">
        <v>378</v>
      </c>
      <c r="E315" s="72" t="s">
        <v>536</v>
      </c>
      <c r="F315" s="19">
        <v>612</v>
      </c>
      <c r="G315" s="31"/>
      <c r="H315" s="94">
        <f>'Прил.5'!H316</f>
        <v>363.8</v>
      </c>
    </row>
    <row r="316" spans="2:8" ht="12.75" hidden="1">
      <c r="B316" s="40" t="s">
        <v>413</v>
      </c>
      <c r="C316" s="31" t="s">
        <v>376</v>
      </c>
      <c r="D316" s="31" t="s">
        <v>378</v>
      </c>
      <c r="E316" s="72" t="s">
        <v>536</v>
      </c>
      <c r="F316" s="19">
        <v>612</v>
      </c>
      <c r="G316" s="31">
        <v>2</v>
      </c>
      <c r="H316" s="94">
        <f>'Прил.5'!H317</f>
        <v>363.8</v>
      </c>
    </row>
    <row r="317" spans="2:8" ht="12.75">
      <c r="B317" s="40" t="s">
        <v>37</v>
      </c>
      <c r="C317" s="31" t="s">
        <v>376</v>
      </c>
      <c r="D317" s="31" t="s">
        <v>379</v>
      </c>
      <c r="E317" s="31"/>
      <c r="F317" s="31"/>
      <c r="G317" s="31"/>
      <c r="H317" s="94">
        <f>'Прил.5'!H318</f>
        <v>1407.1</v>
      </c>
    </row>
    <row r="318" spans="2:8" ht="25.5" hidden="1">
      <c r="B318" s="40" t="s">
        <v>539</v>
      </c>
      <c r="C318" s="31" t="s">
        <v>376</v>
      </c>
      <c r="D318" s="31" t="s">
        <v>379</v>
      </c>
      <c r="E318" s="78" t="s">
        <v>540</v>
      </c>
      <c r="F318" s="31"/>
      <c r="G318" s="31"/>
      <c r="H318" s="94">
        <f>'Прил.5'!H319</f>
        <v>7</v>
      </c>
    </row>
    <row r="319" spans="2:8" ht="25.5" hidden="1">
      <c r="B319" s="40" t="s">
        <v>541</v>
      </c>
      <c r="C319" s="31" t="s">
        <v>376</v>
      </c>
      <c r="D319" s="31" t="s">
        <v>379</v>
      </c>
      <c r="E319" s="78" t="s">
        <v>542</v>
      </c>
      <c r="F319" s="31"/>
      <c r="G319" s="31"/>
      <c r="H319" s="94">
        <f>'Прил.5'!H320</f>
        <v>1</v>
      </c>
    </row>
    <row r="320" spans="2:8" ht="25.5" hidden="1">
      <c r="B320" s="40" t="s">
        <v>543</v>
      </c>
      <c r="C320" s="31" t="s">
        <v>376</v>
      </c>
      <c r="D320" s="31" t="s">
        <v>379</v>
      </c>
      <c r="E320" s="78" t="s">
        <v>544</v>
      </c>
      <c r="F320" s="19"/>
      <c r="G320" s="31"/>
      <c r="H320" s="94">
        <f>'Прил.5'!H321</f>
        <v>1</v>
      </c>
    </row>
    <row r="321" spans="2:8" ht="12.75" hidden="1">
      <c r="B321" s="50" t="s">
        <v>424</v>
      </c>
      <c r="C321" s="31" t="s">
        <v>376</v>
      </c>
      <c r="D321" s="31" t="s">
        <v>379</v>
      </c>
      <c r="E321" s="78" t="s">
        <v>544</v>
      </c>
      <c r="F321" s="31" t="s">
        <v>425</v>
      </c>
      <c r="G321" s="31"/>
      <c r="H321" s="94">
        <f>'Прил.5'!H322</f>
        <v>1</v>
      </c>
    </row>
    <row r="322" spans="2:8" ht="12.75" hidden="1">
      <c r="B322" s="50" t="s">
        <v>426</v>
      </c>
      <c r="C322" s="31" t="s">
        <v>376</v>
      </c>
      <c r="D322" s="31" t="s">
        <v>379</v>
      </c>
      <c r="E322" s="78" t="s">
        <v>544</v>
      </c>
      <c r="F322" s="31" t="s">
        <v>427</v>
      </c>
      <c r="G322" s="31"/>
      <c r="H322" s="94">
        <f>'Прил.5'!H323</f>
        <v>1</v>
      </c>
    </row>
    <row r="323" spans="2:8" ht="12.75" hidden="1">
      <c r="B323" s="40" t="s">
        <v>413</v>
      </c>
      <c r="C323" s="31" t="s">
        <v>376</v>
      </c>
      <c r="D323" s="31" t="s">
        <v>379</v>
      </c>
      <c r="E323" s="78" t="s">
        <v>544</v>
      </c>
      <c r="F323" s="31" t="s">
        <v>427</v>
      </c>
      <c r="G323" s="31">
        <v>2</v>
      </c>
      <c r="H323" s="94">
        <f>'Прил.5'!H324</f>
        <v>1</v>
      </c>
    </row>
    <row r="324" spans="2:8" ht="25.5" hidden="1">
      <c r="B324" s="40" t="s">
        <v>545</v>
      </c>
      <c r="C324" s="31" t="s">
        <v>376</v>
      </c>
      <c r="D324" s="31" t="s">
        <v>379</v>
      </c>
      <c r="E324" s="78" t="s">
        <v>546</v>
      </c>
      <c r="F324" s="31"/>
      <c r="G324" s="31"/>
      <c r="H324" s="94">
        <f>'Прил.5'!H325</f>
        <v>6</v>
      </c>
    </row>
    <row r="325" spans="2:8" ht="25.5" hidden="1">
      <c r="B325" s="40" t="s">
        <v>547</v>
      </c>
      <c r="C325" s="31" t="s">
        <v>376</v>
      </c>
      <c r="D325" s="31" t="s">
        <v>379</v>
      </c>
      <c r="E325" s="78" t="s">
        <v>548</v>
      </c>
      <c r="F325" s="31"/>
      <c r="G325" s="31"/>
      <c r="H325" s="94">
        <f>'Прил.5'!H326</f>
        <v>6</v>
      </c>
    </row>
    <row r="326" spans="2:8" ht="12.75" hidden="1">
      <c r="B326" s="50" t="s">
        <v>424</v>
      </c>
      <c r="C326" s="31" t="s">
        <v>376</v>
      </c>
      <c r="D326" s="31" t="s">
        <v>379</v>
      </c>
      <c r="E326" s="78" t="s">
        <v>548</v>
      </c>
      <c r="F326" s="31" t="s">
        <v>425</v>
      </c>
      <c r="G326" s="31"/>
      <c r="H326" s="94">
        <f>'Прил.5'!H327</f>
        <v>6</v>
      </c>
    </row>
    <row r="327" spans="2:8" ht="12.75" hidden="1">
      <c r="B327" s="50" t="s">
        <v>426</v>
      </c>
      <c r="C327" s="31" t="s">
        <v>376</v>
      </c>
      <c r="D327" s="31" t="s">
        <v>379</v>
      </c>
      <c r="E327" s="78" t="s">
        <v>548</v>
      </c>
      <c r="F327" s="31" t="s">
        <v>427</v>
      </c>
      <c r="G327" s="31"/>
      <c r="H327" s="94">
        <f>'Прил.5'!H328</f>
        <v>6</v>
      </c>
    </row>
    <row r="328" spans="2:8" ht="12.75" hidden="1">
      <c r="B328" s="40" t="s">
        <v>413</v>
      </c>
      <c r="C328" s="31" t="s">
        <v>376</v>
      </c>
      <c r="D328" s="31" t="s">
        <v>379</v>
      </c>
      <c r="E328" s="78" t="s">
        <v>548</v>
      </c>
      <c r="F328" s="31" t="s">
        <v>427</v>
      </c>
      <c r="G328" s="31">
        <v>2</v>
      </c>
      <c r="H328" s="94">
        <f>'Прил.5'!H329</f>
        <v>6</v>
      </c>
    </row>
    <row r="329" spans="2:8" ht="25.5" hidden="1">
      <c r="B329" s="40" t="s">
        <v>31</v>
      </c>
      <c r="C329" s="31" t="s">
        <v>376</v>
      </c>
      <c r="D329" s="31" t="s">
        <v>379</v>
      </c>
      <c r="E329" s="78" t="s">
        <v>549</v>
      </c>
      <c r="F329" s="31"/>
      <c r="G329" s="31"/>
      <c r="H329" s="94">
        <f>'Прил.5'!H330</f>
        <v>6</v>
      </c>
    </row>
    <row r="330" spans="2:8" ht="38.25" hidden="1">
      <c r="B330" s="40" t="s">
        <v>619</v>
      </c>
      <c r="C330" s="31" t="s">
        <v>376</v>
      </c>
      <c r="D330" s="31" t="s">
        <v>379</v>
      </c>
      <c r="E330" s="78" t="s">
        <v>568</v>
      </c>
      <c r="F330" s="31"/>
      <c r="G330" s="31"/>
      <c r="H330" s="94">
        <f>'Прил.5'!H331</f>
        <v>6</v>
      </c>
    </row>
    <row r="331" spans="2:8" ht="38.25" hidden="1">
      <c r="B331" s="40" t="s">
        <v>620</v>
      </c>
      <c r="C331" s="31" t="s">
        <v>376</v>
      </c>
      <c r="D331" s="31" t="s">
        <v>379</v>
      </c>
      <c r="E331" s="88" t="s">
        <v>570</v>
      </c>
      <c r="F331" s="31"/>
      <c r="G331" s="31"/>
      <c r="H331" s="94">
        <f>'Прил.5'!H332</f>
        <v>6</v>
      </c>
    </row>
    <row r="332" spans="2:8" ht="12.75" hidden="1">
      <c r="B332" s="50" t="s">
        <v>424</v>
      </c>
      <c r="C332" s="31" t="s">
        <v>376</v>
      </c>
      <c r="D332" s="31" t="s">
        <v>379</v>
      </c>
      <c r="E332" s="88" t="s">
        <v>570</v>
      </c>
      <c r="F332" s="31" t="s">
        <v>425</v>
      </c>
      <c r="G332" s="31"/>
      <c r="H332" s="94">
        <f>'Прил.5'!H333</f>
        <v>6</v>
      </c>
    </row>
    <row r="333" spans="2:8" ht="12.75" hidden="1">
      <c r="B333" s="50" t="s">
        <v>426</v>
      </c>
      <c r="C333" s="31" t="s">
        <v>376</v>
      </c>
      <c r="D333" s="31" t="s">
        <v>379</v>
      </c>
      <c r="E333" s="88" t="s">
        <v>570</v>
      </c>
      <c r="F333" s="31" t="s">
        <v>427</v>
      </c>
      <c r="G333" s="31"/>
      <c r="H333" s="94">
        <f>'Прил.5'!H334</f>
        <v>6</v>
      </c>
    </row>
    <row r="334" spans="2:8" ht="12.75" hidden="1">
      <c r="B334" s="40" t="s">
        <v>413</v>
      </c>
      <c r="C334" s="31" t="s">
        <v>376</v>
      </c>
      <c r="D334" s="31" t="s">
        <v>379</v>
      </c>
      <c r="E334" s="88" t="s">
        <v>570</v>
      </c>
      <c r="F334" s="31" t="s">
        <v>427</v>
      </c>
      <c r="G334" s="31">
        <v>2</v>
      </c>
      <c r="H334" s="94">
        <f>'Прил.5'!H335</f>
        <v>6</v>
      </c>
    </row>
    <row r="335" spans="2:8" ht="12.75" hidden="1">
      <c r="B335" s="40" t="s">
        <v>571</v>
      </c>
      <c r="C335" s="31" t="s">
        <v>376</v>
      </c>
      <c r="D335" s="31" t="s">
        <v>379</v>
      </c>
      <c r="E335" s="78" t="s">
        <v>572</v>
      </c>
      <c r="F335" s="78"/>
      <c r="G335" s="78"/>
      <c r="H335" s="94">
        <f>'Прил.5'!H336</f>
        <v>73</v>
      </c>
    </row>
    <row r="336" spans="2:8" ht="25.5" hidden="1">
      <c r="B336" s="40" t="s">
        <v>573</v>
      </c>
      <c r="C336" s="31" t="s">
        <v>376</v>
      </c>
      <c r="D336" s="31" t="s">
        <v>379</v>
      </c>
      <c r="E336" s="78" t="s">
        <v>574</v>
      </c>
      <c r="F336" s="78"/>
      <c r="G336" s="78"/>
      <c r="H336" s="94">
        <f>'Прил.5'!H337</f>
        <v>73</v>
      </c>
    </row>
    <row r="337" spans="2:8" ht="12.75" hidden="1">
      <c r="B337" s="50" t="s">
        <v>424</v>
      </c>
      <c r="C337" s="31" t="s">
        <v>376</v>
      </c>
      <c r="D337" s="31" t="s">
        <v>379</v>
      </c>
      <c r="E337" s="78" t="s">
        <v>574</v>
      </c>
      <c r="F337" s="31" t="s">
        <v>425</v>
      </c>
      <c r="G337" s="31"/>
      <c r="H337" s="94">
        <f>'Прил.5'!H338</f>
        <v>73</v>
      </c>
    </row>
    <row r="338" spans="2:8" ht="12.75" hidden="1">
      <c r="B338" s="50" t="s">
        <v>426</v>
      </c>
      <c r="C338" s="31" t="s">
        <v>376</v>
      </c>
      <c r="D338" s="31" t="s">
        <v>379</v>
      </c>
      <c r="E338" s="78" t="s">
        <v>574</v>
      </c>
      <c r="F338" s="31" t="s">
        <v>427</v>
      </c>
      <c r="G338" s="31"/>
      <c r="H338" s="94">
        <f>'Прил.5'!H339</f>
        <v>73</v>
      </c>
    </row>
    <row r="339" spans="2:8" ht="12.75" hidden="1">
      <c r="B339" s="40" t="s">
        <v>413</v>
      </c>
      <c r="C339" s="31" t="s">
        <v>376</v>
      </c>
      <c r="D339" s="31" t="s">
        <v>379</v>
      </c>
      <c r="E339" s="78" t="s">
        <v>574</v>
      </c>
      <c r="F339" s="31" t="s">
        <v>427</v>
      </c>
      <c r="G339" s="31">
        <v>2</v>
      </c>
      <c r="H339" s="94">
        <f>'Прил.5'!H340</f>
        <v>73</v>
      </c>
    </row>
    <row r="340" spans="2:8" ht="25.5" hidden="1">
      <c r="B340" s="40" t="s">
        <v>575</v>
      </c>
      <c r="C340" s="31" t="s">
        <v>376</v>
      </c>
      <c r="D340" s="31" t="s">
        <v>379</v>
      </c>
      <c r="E340" s="31" t="s">
        <v>576</v>
      </c>
      <c r="F340" s="31"/>
      <c r="G340" s="31"/>
      <c r="H340" s="94">
        <f>'Прил.5'!H341</f>
        <v>1</v>
      </c>
    </row>
    <row r="341" spans="2:8" ht="25.5" hidden="1">
      <c r="B341" s="40" t="s">
        <v>577</v>
      </c>
      <c r="C341" s="31" t="s">
        <v>376</v>
      </c>
      <c r="D341" s="31" t="s">
        <v>379</v>
      </c>
      <c r="E341" s="31" t="s">
        <v>578</v>
      </c>
      <c r="F341" s="31"/>
      <c r="G341" s="31"/>
      <c r="H341" s="94">
        <f>'Прил.5'!H342</f>
        <v>1</v>
      </c>
    </row>
    <row r="342" spans="2:8" ht="12.75" hidden="1">
      <c r="B342" s="50" t="s">
        <v>424</v>
      </c>
      <c r="C342" s="31" t="s">
        <v>376</v>
      </c>
      <c r="D342" s="31" t="s">
        <v>379</v>
      </c>
      <c r="E342" s="31" t="s">
        <v>578</v>
      </c>
      <c r="F342" s="31" t="s">
        <v>425</v>
      </c>
      <c r="G342" s="31"/>
      <c r="H342" s="94">
        <f>'Прил.5'!H343</f>
        <v>1</v>
      </c>
    </row>
    <row r="343" spans="2:8" ht="12.75" hidden="1">
      <c r="B343" s="50" t="s">
        <v>426</v>
      </c>
      <c r="C343" s="31" t="s">
        <v>376</v>
      </c>
      <c r="D343" s="31" t="s">
        <v>379</v>
      </c>
      <c r="E343" s="31" t="s">
        <v>578</v>
      </c>
      <c r="F343" s="31" t="s">
        <v>427</v>
      </c>
      <c r="G343" s="31"/>
      <c r="H343" s="94">
        <f>'Прил.5'!H344</f>
        <v>1</v>
      </c>
    </row>
    <row r="344" spans="2:8" ht="12.75" hidden="1">
      <c r="B344" s="40" t="s">
        <v>413</v>
      </c>
      <c r="C344" s="31" t="s">
        <v>376</v>
      </c>
      <c r="D344" s="31" t="s">
        <v>379</v>
      </c>
      <c r="E344" s="31" t="s">
        <v>578</v>
      </c>
      <c r="F344" s="31" t="s">
        <v>427</v>
      </c>
      <c r="G344" s="31">
        <v>2</v>
      </c>
      <c r="H344" s="94">
        <f>'Прил.5'!H345</f>
        <v>1</v>
      </c>
    </row>
    <row r="345" spans="2:8" ht="12.75" hidden="1">
      <c r="B345" s="40" t="s">
        <v>581</v>
      </c>
      <c r="C345" s="31" t="s">
        <v>376</v>
      </c>
      <c r="D345" s="31" t="s">
        <v>379</v>
      </c>
      <c r="E345" s="78" t="s">
        <v>582</v>
      </c>
      <c r="F345" s="78"/>
      <c r="G345" s="78"/>
      <c r="H345" s="94">
        <f>'Прил.5'!H346</f>
        <v>65</v>
      </c>
    </row>
    <row r="346" spans="2:8" ht="25.5" hidden="1">
      <c r="B346" s="40" t="s">
        <v>583</v>
      </c>
      <c r="C346" s="31" t="s">
        <v>376</v>
      </c>
      <c r="D346" s="31" t="s">
        <v>379</v>
      </c>
      <c r="E346" s="78" t="s">
        <v>584</v>
      </c>
      <c r="F346" s="78"/>
      <c r="G346" s="78"/>
      <c r="H346" s="94">
        <f>'Прил.5'!H347</f>
        <v>35.5</v>
      </c>
    </row>
    <row r="347" spans="2:8" ht="25.5" hidden="1">
      <c r="B347" s="40" t="s">
        <v>585</v>
      </c>
      <c r="C347" s="31" t="s">
        <v>376</v>
      </c>
      <c r="D347" s="31" t="s">
        <v>379</v>
      </c>
      <c r="E347" s="78" t="s">
        <v>586</v>
      </c>
      <c r="F347" s="31"/>
      <c r="G347" s="31"/>
      <c r="H347" s="94">
        <f>'Прил.5'!H348</f>
        <v>35.5</v>
      </c>
    </row>
    <row r="348" spans="2:8" ht="12.75" hidden="1">
      <c r="B348" s="50" t="s">
        <v>424</v>
      </c>
      <c r="C348" s="31" t="s">
        <v>376</v>
      </c>
      <c r="D348" s="31" t="s">
        <v>379</v>
      </c>
      <c r="E348" s="78" t="s">
        <v>586</v>
      </c>
      <c r="F348" s="31" t="s">
        <v>425</v>
      </c>
      <c r="G348" s="31"/>
      <c r="H348" s="94">
        <f>'Прил.5'!H349</f>
        <v>35.5</v>
      </c>
    </row>
    <row r="349" spans="2:8" ht="12.75" hidden="1">
      <c r="B349" s="50" t="s">
        <v>426</v>
      </c>
      <c r="C349" s="31" t="s">
        <v>376</v>
      </c>
      <c r="D349" s="31" t="s">
        <v>379</v>
      </c>
      <c r="E349" s="78" t="s">
        <v>586</v>
      </c>
      <c r="F349" s="31" t="s">
        <v>427</v>
      </c>
      <c r="G349" s="31"/>
      <c r="H349" s="94">
        <f>'Прил.5'!H350</f>
        <v>35.5</v>
      </c>
    </row>
    <row r="350" spans="2:8" ht="12.75" hidden="1">
      <c r="B350" s="40" t="s">
        <v>413</v>
      </c>
      <c r="C350" s="31" t="s">
        <v>376</v>
      </c>
      <c r="D350" s="31" t="s">
        <v>379</v>
      </c>
      <c r="E350" s="78" t="s">
        <v>586</v>
      </c>
      <c r="F350" s="31" t="s">
        <v>427</v>
      </c>
      <c r="G350" s="31">
        <v>2</v>
      </c>
      <c r="H350" s="94">
        <f>'Прил.5'!H351</f>
        <v>35.5</v>
      </c>
    </row>
    <row r="351" spans="2:8" ht="25.5" hidden="1">
      <c r="B351" s="40" t="s">
        <v>587</v>
      </c>
      <c r="C351" s="31" t="s">
        <v>376</v>
      </c>
      <c r="D351" s="31" t="s">
        <v>379</v>
      </c>
      <c r="E351" s="78" t="s">
        <v>588</v>
      </c>
      <c r="F351" s="31"/>
      <c r="G351" s="31"/>
      <c r="H351" s="94">
        <f>'Прил.5'!H352</f>
        <v>18</v>
      </c>
    </row>
    <row r="352" spans="2:8" ht="25.5" hidden="1">
      <c r="B352" s="40" t="s">
        <v>589</v>
      </c>
      <c r="C352" s="31" t="s">
        <v>376</v>
      </c>
      <c r="D352" s="31" t="s">
        <v>379</v>
      </c>
      <c r="E352" s="78" t="s">
        <v>590</v>
      </c>
      <c r="F352" s="19"/>
      <c r="G352" s="31"/>
      <c r="H352" s="94">
        <f>'Прил.5'!H353</f>
        <v>18</v>
      </c>
    </row>
    <row r="353" spans="2:8" ht="12.75" hidden="1">
      <c r="B353" s="50" t="s">
        <v>424</v>
      </c>
      <c r="C353" s="31" t="s">
        <v>376</v>
      </c>
      <c r="D353" s="31" t="s">
        <v>379</v>
      </c>
      <c r="E353" s="78" t="s">
        <v>590</v>
      </c>
      <c r="F353" s="31" t="s">
        <v>425</v>
      </c>
      <c r="G353" s="31"/>
      <c r="H353" s="94">
        <f>'Прил.5'!H354</f>
        <v>18</v>
      </c>
    </row>
    <row r="354" spans="2:8" ht="12.75" hidden="1">
      <c r="B354" s="50" t="s">
        <v>426</v>
      </c>
      <c r="C354" s="31" t="s">
        <v>376</v>
      </c>
      <c r="D354" s="31" t="s">
        <v>379</v>
      </c>
      <c r="E354" s="78" t="s">
        <v>590</v>
      </c>
      <c r="F354" s="31" t="s">
        <v>427</v>
      </c>
      <c r="G354" s="31"/>
      <c r="H354" s="94">
        <f>'Прил.5'!H355</f>
        <v>18</v>
      </c>
    </row>
    <row r="355" spans="2:8" ht="12.75" hidden="1">
      <c r="B355" s="40" t="s">
        <v>413</v>
      </c>
      <c r="C355" s="31" t="s">
        <v>376</v>
      </c>
      <c r="D355" s="31" t="s">
        <v>379</v>
      </c>
      <c r="E355" s="78" t="s">
        <v>590</v>
      </c>
      <c r="F355" s="31" t="s">
        <v>427</v>
      </c>
      <c r="G355" s="31">
        <v>2</v>
      </c>
      <c r="H355" s="94">
        <f>'Прил.5'!H356</f>
        <v>18</v>
      </c>
    </row>
    <row r="356" spans="2:8" ht="25.5" hidden="1">
      <c r="B356" s="40" t="s">
        <v>591</v>
      </c>
      <c r="C356" s="31" t="s">
        <v>376</v>
      </c>
      <c r="D356" s="31" t="s">
        <v>379</v>
      </c>
      <c r="E356" s="78" t="s">
        <v>592</v>
      </c>
      <c r="F356" s="31"/>
      <c r="G356" s="31"/>
      <c r="H356" s="94">
        <f>'Прил.5'!H357</f>
        <v>11.5</v>
      </c>
    </row>
    <row r="357" spans="2:8" ht="25.5" hidden="1">
      <c r="B357" s="40" t="s">
        <v>593</v>
      </c>
      <c r="C357" s="31" t="s">
        <v>376</v>
      </c>
      <c r="D357" s="31" t="s">
        <v>379</v>
      </c>
      <c r="E357" s="78" t="s">
        <v>594</v>
      </c>
      <c r="F357" s="19"/>
      <c r="G357" s="31"/>
      <c r="H357" s="94">
        <f>'Прил.5'!H358</f>
        <v>11.5</v>
      </c>
    </row>
    <row r="358" spans="2:8" ht="12.75" hidden="1">
      <c r="B358" s="50" t="s">
        <v>424</v>
      </c>
      <c r="C358" s="31" t="s">
        <v>376</v>
      </c>
      <c r="D358" s="31" t="s">
        <v>379</v>
      </c>
      <c r="E358" s="78" t="s">
        <v>594</v>
      </c>
      <c r="F358" s="31" t="s">
        <v>425</v>
      </c>
      <c r="G358" s="31"/>
      <c r="H358" s="94">
        <f>'Прил.5'!H359</f>
        <v>11.5</v>
      </c>
    </row>
    <row r="359" spans="2:8" ht="12.75" hidden="1">
      <c r="B359" s="50" t="s">
        <v>426</v>
      </c>
      <c r="C359" s="31" t="s">
        <v>376</v>
      </c>
      <c r="D359" s="31" t="s">
        <v>379</v>
      </c>
      <c r="E359" s="78" t="s">
        <v>594</v>
      </c>
      <c r="F359" s="31" t="s">
        <v>427</v>
      </c>
      <c r="G359" s="31"/>
      <c r="H359" s="94">
        <f>'Прил.5'!H360</f>
        <v>11.5</v>
      </c>
    </row>
    <row r="360" spans="2:8" ht="12.75" hidden="1">
      <c r="B360" s="40" t="s">
        <v>413</v>
      </c>
      <c r="C360" s="31" t="s">
        <v>376</v>
      </c>
      <c r="D360" s="31" t="s">
        <v>379</v>
      </c>
      <c r="E360" s="78" t="s">
        <v>594</v>
      </c>
      <c r="F360" s="31" t="s">
        <v>427</v>
      </c>
      <c r="G360" s="31">
        <v>2</v>
      </c>
      <c r="H360" s="94">
        <f>'Прил.5'!H361</f>
        <v>11.5</v>
      </c>
    </row>
    <row r="361" spans="2:8" ht="12.75" hidden="1">
      <c r="B361" s="40" t="s">
        <v>412</v>
      </c>
      <c r="C361" s="31" t="s">
        <v>376</v>
      </c>
      <c r="D361" s="31" t="s">
        <v>379</v>
      </c>
      <c r="E361" s="31" t="s">
        <v>579</v>
      </c>
      <c r="F361" s="31"/>
      <c r="G361" s="31"/>
      <c r="H361" s="94">
        <f>'Прил.5'!H362</f>
        <v>1195.1</v>
      </c>
    </row>
    <row r="362" spans="2:8" ht="25.5" hidden="1">
      <c r="B362" s="40" t="s">
        <v>368</v>
      </c>
      <c r="C362" s="31" t="s">
        <v>376</v>
      </c>
      <c r="D362" s="31" t="s">
        <v>379</v>
      </c>
      <c r="E362" s="31" t="s">
        <v>647</v>
      </c>
      <c r="F362" s="31"/>
      <c r="G362" s="31"/>
      <c r="H362" s="94">
        <f>'Прил.5'!H363</f>
        <v>81.7</v>
      </c>
    </row>
    <row r="363" spans="2:8" ht="12.75" hidden="1">
      <c r="B363" s="50" t="s">
        <v>138</v>
      </c>
      <c r="C363" s="31" t="s">
        <v>376</v>
      </c>
      <c r="D363" s="31" t="s">
        <v>379</v>
      </c>
      <c r="E363" s="31" t="s">
        <v>647</v>
      </c>
      <c r="F363" s="31" t="s">
        <v>137</v>
      </c>
      <c r="G363" s="31"/>
      <c r="H363" s="94">
        <f>'Прил.5'!H365</f>
        <v>81.7</v>
      </c>
    </row>
    <row r="364" spans="2:8" ht="12.75" hidden="1">
      <c r="B364" s="40" t="s">
        <v>391</v>
      </c>
      <c r="C364" s="31" t="s">
        <v>376</v>
      </c>
      <c r="D364" s="31" t="s">
        <v>379</v>
      </c>
      <c r="E364" s="31" t="s">
        <v>647</v>
      </c>
      <c r="F364" s="31" t="s">
        <v>137</v>
      </c>
      <c r="G364" s="31" t="s">
        <v>33</v>
      </c>
      <c r="H364" s="94">
        <f>'Прил.5'!H366</f>
        <v>81.7</v>
      </c>
    </row>
    <row r="365" spans="2:8" ht="25.5" hidden="1">
      <c r="B365" s="40" t="s">
        <v>110</v>
      </c>
      <c r="C365" s="31" t="s">
        <v>376</v>
      </c>
      <c r="D365" s="31" t="s">
        <v>379</v>
      </c>
      <c r="E365" s="31" t="s">
        <v>580</v>
      </c>
      <c r="F365" s="30"/>
      <c r="G365" s="31"/>
      <c r="H365" s="94">
        <f>'Прил.5'!H367</f>
        <v>1113.3999999999999</v>
      </c>
    </row>
    <row r="366" spans="2:8" ht="12.75" hidden="1">
      <c r="B366" s="50" t="s">
        <v>424</v>
      </c>
      <c r="C366" s="31" t="s">
        <v>376</v>
      </c>
      <c r="D366" s="31" t="s">
        <v>379</v>
      </c>
      <c r="E366" s="31" t="s">
        <v>580</v>
      </c>
      <c r="F366" s="31" t="s">
        <v>425</v>
      </c>
      <c r="G366" s="31"/>
      <c r="H366" s="94">
        <f>'Прил.5'!H368</f>
        <v>16.2</v>
      </c>
    </row>
    <row r="367" spans="2:8" ht="12.75" hidden="1">
      <c r="B367" s="50" t="s">
        <v>426</v>
      </c>
      <c r="C367" s="31" t="s">
        <v>376</v>
      </c>
      <c r="D367" s="31" t="s">
        <v>379</v>
      </c>
      <c r="E367" s="31" t="s">
        <v>580</v>
      </c>
      <c r="F367" s="31" t="s">
        <v>427</v>
      </c>
      <c r="G367" s="31"/>
      <c r="H367" s="94">
        <f>'Прил.5'!H369</f>
        <v>16.2</v>
      </c>
    </row>
    <row r="368" spans="2:8" ht="12.75" hidden="1">
      <c r="B368" s="40" t="s">
        <v>413</v>
      </c>
      <c r="C368" s="31" t="s">
        <v>376</v>
      </c>
      <c r="D368" s="31" t="s">
        <v>379</v>
      </c>
      <c r="E368" s="31" t="s">
        <v>580</v>
      </c>
      <c r="F368" s="31" t="s">
        <v>427</v>
      </c>
      <c r="G368" s="31">
        <v>2</v>
      </c>
      <c r="H368" s="94">
        <f>'Прил.5'!H370</f>
        <v>16.2</v>
      </c>
    </row>
    <row r="369" spans="2:8" ht="12.75" hidden="1">
      <c r="B369" s="50" t="s">
        <v>538</v>
      </c>
      <c r="C369" s="31" t="s">
        <v>376</v>
      </c>
      <c r="D369" s="31" t="s">
        <v>379</v>
      </c>
      <c r="E369" s="31" t="s">
        <v>580</v>
      </c>
      <c r="F369" s="78">
        <v>300</v>
      </c>
      <c r="G369" s="31"/>
      <c r="H369" s="94">
        <f>'Прил.5'!H371</f>
        <v>68.6</v>
      </c>
    </row>
    <row r="370" spans="2:8" ht="12.75" hidden="1">
      <c r="B370" s="50" t="s">
        <v>138</v>
      </c>
      <c r="C370" s="31" t="s">
        <v>376</v>
      </c>
      <c r="D370" s="31" t="s">
        <v>379</v>
      </c>
      <c r="E370" s="31" t="s">
        <v>580</v>
      </c>
      <c r="F370" s="78">
        <v>320</v>
      </c>
      <c r="G370" s="31"/>
      <c r="H370" s="94">
        <f>'Прил.5'!H372</f>
        <v>68.6</v>
      </c>
    </row>
    <row r="371" spans="2:8" ht="12.75" hidden="1">
      <c r="B371" s="40" t="s">
        <v>413</v>
      </c>
      <c r="C371" s="31" t="s">
        <v>376</v>
      </c>
      <c r="D371" s="31" t="s">
        <v>379</v>
      </c>
      <c r="E371" s="31" t="s">
        <v>580</v>
      </c>
      <c r="F371" s="78">
        <v>320</v>
      </c>
      <c r="G371" s="31">
        <v>2</v>
      </c>
      <c r="H371" s="94">
        <f>'Прил.5'!H373</f>
        <v>68.6</v>
      </c>
    </row>
    <row r="372" spans="2:8" ht="12.75" hidden="1">
      <c r="B372" s="40" t="s">
        <v>499</v>
      </c>
      <c r="C372" s="31" t="s">
        <v>376</v>
      </c>
      <c r="D372" s="31" t="s">
        <v>379</v>
      </c>
      <c r="E372" s="31" t="s">
        <v>580</v>
      </c>
      <c r="F372" s="31" t="s">
        <v>500</v>
      </c>
      <c r="G372" s="31"/>
      <c r="H372" s="94">
        <f>'Прил.5'!H374</f>
        <v>1028.6</v>
      </c>
    </row>
    <row r="373" spans="2:8" ht="25.5" hidden="1">
      <c r="B373" s="40" t="s">
        <v>260</v>
      </c>
      <c r="C373" s="31" t="s">
        <v>376</v>
      </c>
      <c r="D373" s="31" t="s">
        <v>379</v>
      </c>
      <c r="E373" s="31" t="s">
        <v>580</v>
      </c>
      <c r="F373" s="31" t="s">
        <v>259</v>
      </c>
      <c r="G373" s="31"/>
      <c r="H373" s="94">
        <f>'Прил.5'!H375</f>
        <v>1028.6</v>
      </c>
    </row>
    <row r="374" spans="2:8" ht="12.75" hidden="1">
      <c r="B374" s="40" t="s">
        <v>413</v>
      </c>
      <c r="C374" s="31" t="s">
        <v>376</v>
      </c>
      <c r="D374" s="31" t="s">
        <v>379</v>
      </c>
      <c r="E374" s="31" t="s">
        <v>580</v>
      </c>
      <c r="F374" s="31" t="s">
        <v>259</v>
      </c>
      <c r="G374" s="31">
        <v>2</v>
      </c>
      <c r="H374" s="94">
        <f>'Прил.5'!H376</f>
        <v>1028.6</v>
      </c>
    </row>
    <row r="375" spans="2:8" ht="25.5" hidden="1">
      <c r="B375" s="35" t="s">
        <v>468</v>
      </c>
      <c r="C375" s="31" t="s">
        <v>376</v>
      </c>
      <c r="D375" s="31" t="s">
        <v>379</v>
      </c>
      <c r="E375" s="31" t="s">
        <v>533</v>
      </c>
      <c r="F375" s="31"/>
      <c r="G375" s="31"/>
      <c r="H375" s="94">
        <f>'Прил.5'!H377</f>
        <v>60</v>
      </c>
    </row>
    <row r="376" spans="2:8" ht="25.5" hidden="1">
      <c r="B376" s="35" t="s">
        <v>531</v>
      </c>
      <c r="C376" s="31" t="s">
        <v>376</v>
      </c>
      <c r="D376" s="31" t="s">
        <v>379</v>
      </c>
      <c r="E376" s="155" t="s">
        <v>530</v>
      </c>
      <c r="F376" s="31"/>
      <c r="G376" s="31"/>
      <c r="H376" s="94">
        <f>'Прил.5'!H378</f>
        <v>60</v>
      </c>
    </row>
    <row r="377" spans="2:8" ht="12.75" hidden="1">
      <c r="B377" s="40" t="s">
        <v>499</v>
      </c>
      <c r="C377" s="31" t="s">
        <v>376</v>
      </c>
      <c r="D377" s="31" t="s">
        <v>379</v>
      </c>
      <c r="E377" s="155" t="s">
        <v>530</v>
      </c>
      <c r="F377" s="31" t="s">
        <v>500</v>
      </c>
      <c r="G377" s="31"/>
      <c r="H377" s="94">
        <f>'Прил.5'!H379</f>
        <v>60</v>
      </c>
    </row>
    <row r="378" spans="2:8" ht="25.5" hidden="1">
      <c r="B378" s="40" t="s">
        <v>260</v>
      </c>
      <c r="C378" s="31" t="s">
        <v>376</v>
      </c>
      <c r="D378" s="31" t="s">
        <v>379</v>
      </c>
      <c r="E378" s="155" t="s">
        <v>530</v>
      </c>
      <c r="F378" s="31" t="s">
        <v>259</v>
      </c>
      <c r="G378" s="31"/>
      <c r="H378" s="94">
        <f>'Прил.5'!H380</f>
        <v>51</v>
      </c>
    </row>
    <row r="379" spans="2:8" ht="12.75" hidden="1">
      <c r="B379" s="40" t="s">
        <v>413</v>
      </c>
      <c r="C379" s="31" t="s">
        <v>376</v>
      </c>
      <c r="D379" s="31" t="s">
        <v>379</v>
      </c>
      <c r="E379" s="155" t="s">
        <v>530</v>
      </c>
      <c r="F379" s="31" t="s">
        <v>259</v>
      </c>
      <c r="G379" s="31">
        <v>2</v>
      </c>
      <c r="H379" s="94">
        <f>'Прил.5'!H381</f>
        <v>51</v>
      </c>
    </row>
    <row r="380" spans="2:8" ht="12.75" hidden="1">
      <c r="B380" s="40" t="s">
        <v>630</v>
      </c>
      <c r="C380" s="31" t="s">
        <v>376</v>
      </c>
      <c r="D380" s="31" t="s">
        <v>379</v>
      </c>
      <c r="E380" s="155" t="s">
        <v>530</v>
      </c>
      <c r="F380" s="31" t="s">
        <v>631</v>
      </c>
      <c r="G380" s="31"/>
      <c r="H380" s="94">
        <f>'Прил.5'!H382</f>
        <v>9</v>
      </c>
    </row>
    <row r="381" spans="2:8" ht="12.75" hidden="1">
      <c r="B381" s="40" t="s">
        <v>413</v>
      </c>
      <c r="C381" s="31" t="s">
        <v>376</v>
      </c>
      <c r="D381" s="31" t="s">
        <v>379</v>
      </c>
      <c r="E381" s="155" t="s">
        <v>530</v>
      </c>
      <c r="F381" s="31" t="s">
        <v>631</v>
      </c>
      <c r="G381" s="31">
        <v>2</v>
      </c>
      <c r="H381" s="94">
        <f>'Прил.5'!H383</f>
        <v>9</v>
      </c>
    </row>
    <row r="382" spans="2:8" ht="12.75">
      <c r="B382" s="89" t="s">
        <v>319</v>
      </c>
      <c r="C382" s="31" t="s">
        <v>376</v>
      </c>
      <c r="D382" s="31" t="s">
        <v>380</v>
      </c>
      <c r="E382" s="31"/>
      <c r="F382" s="31"/>
      <c r="G382" s="31"/>
      <c r="H382" s="94">
        <f>'Прил.5'!H384</f>
        <v>1189.7</v>
      </c>
    </row>
    <row r="383" spans="2:8" ht="12.75" hidden="1">
      <c r="B383" s="50" t="s">
        <v>414</v>
      </c>
      <c r="C383" s="31" t="s">
        <v>376</v>
      </c>
      <c r="D383" s="31" t="s">
        <v>380</v>
      </c>
      <c r="E383" s="31" t="s">
        <v>415</v>
      </c>
      <c r="F383" s="31"/>
      <c r="G383" s="31"/>
      <c r="H383" s="103">
        <f>'Прил.5'!H385</f>
        <v>1189.7</v>
      </c>
    </row>
    <row r="384" spans="2:8" ht="25.5" hidden="1">
      <c r="B384" s="40" t="s">
        <v>659</v>
      </c>
      <c r="C384" s="31" t="s">
        <v>376</v>
      </c>
      <c r="D384" s="31" t="s">
        <v>380</v>
      </c>
      <c r="E384" s="31" t="s">
        <v>595</v>
      </c>
      <c r="F384" s="31"/>
      <c r="G384" s="31"/>
      <c r="H384" s="103">
        <f>'Прил.5'!H386</f>
        <v>1189.7</v>
      </c>
    </row>
    <row r="385" spans="2:8" ht="25.5" hidden="1">
      <c r="B385" s="40" t="s">
        <v>417</v>
      </c>
      <c r="C385" s="31" t="s">
        <v>376</v>
      </c>
      <c r="D385" s="31" t="s">
        <v>380</v>
      </c>
      <c r="E385" s="31" t="s">
        <v>595</v>
      </c>
      <c r="F385" s="31" t="s">
        <v>217</v>
      </c>
      <c r="G385" s="31"/>
      <c r="H385" s="103">
        <f>'Прил.5'!H387</f>
        <v>981.6</v>
      </c>
    </row>
    <row r="386" spans="2:8" ht="12.75" hidden="1">
      <c r="B386" s="40" t="s">
        <v>418</v>
      </c>
      <c r="C386" s="31" t="s">
        <v>376</v>
      </c>
      <c r="D386" s="31" t="s">
        <v>380</v>
      </c>
      <c r="E386" s="31" t="s">
        <v>595</v>
      </c>
      <c r="F386" s="31" t="s">
        <v>419</v>
      </c>
      <c r="G386" s="31"/>
      <c r="H386" s="103">
        <f>'Прил.5'!H388</f>
        <v>981.6</v>
      </c>
    </row>
    <row r="387" spans="2:8" ht="12.75" hidden="1">
      <c r="B387" s="40" t="s">
        <v>413</v>
      </c>
      <c r="C387" s="31" t="s">
        <v>376</v>
      </c>
      <c r="D387" s="31" t="s">
        <v>380</v>
      </c>
      <c r="E387" s="31" t="s">
        <v>595</v>
      </c>
      <c r="F387" s="31" t="s">
        <v>419</v>
      </c>
      <c r="G387" s="31">
        <v>2</v>
      </c>
      <c r="H387" s="103">
        <f>'Прил.5'!H389</f>
        <v>981.6</v>
      </c>
    </row>
    <row r="388" spans="2:8" ht="12.75" hidden="1">
      <c r="B388" s="50" t="s">
        <v>424</v>
      </c>
      <c r="C388" s="31" t="s">
        <v>376</v>
      </c>
      <c r="D388" s="31" t="s">
        <v>380</v>
      </c>
      <c r="E388" s="31" t="s">
        <v>595</v>
      </c>
      <c r="F388" s="31" t="s">
        <v>425</v>
      </c>
      <c r="G388" s="31"/>
      <c r="H388" s="103">
        <f>'Прил.5'!H390</f>
        <v>206.1</v>
      </c>
    </row>
    <row r="389" spans="2:8" ht="12.75" hidden="1">
      <c r="B389" s="50" t="s">
        <v>426</v>
      </c>
      <c r="C389" s="31" t="s">
        <v>376</v>
      </c>
      <c r="D389" s="31" t="s">
        <v>380</v>
      </c>
      <c r="E389" s="31" t="s">
        <v>595</v>
      </c>
      <c r="F389" s="31" t="s">
        <v>427</v>
      </c>
      <c r="G389" s="31"/>
      <c r="H389" s="103">
        <f>'Прил.5'!H391</f>
        <v>206.1</v>
      </c>
    </row>
    <row r="390" spans="2:8" ht="12.75" hidden="1">
      <c r="B390" s="40" t="s">
        <v>413</v>
      </c>
      <c r="C390" s="31" t="s">
        <v>376</v>
      </c>
      <c r="D390" s="31" t="s">
        <v>380</v>
      </c>
      <c r="E390" s="31" t="s">
        <v>595</v>
      </c>
      <c r="F390" s="31" t="s">
        <v>427</v>
      </c>
      <c r="G390" s="31">
        <v>2</v>
      </c>
      <c r="H390" s="103">
        <f>'Прил.5'!H392</f>
        <v>206.1</v>
      </c>
    </row>
    <row r="391" spans="2:8" ht="12.75" hidden="1">
      <c r="B391" s="50" t="s">
        <v>429</v>
      </c>
      <c r="C391" s="31" t="s">
        <v>376</v>
      </c>
      <c r="D391" s="31" t="s">
        <v>380</v>
      </c>
      <c r="E391" s="31" t="s">
        <v>595</v>
      </c>
      <c r="F391" s="31" t="s">
        <v>103</v>
      </c>
      <c r="G391" s="31"/>
      <c r="H391" s="103">
        <f>'Прил.5'!H393</f>
        <v>2</v>
      </c>
    </row>
    <row r="392" spans="2:8" ht="12.75" hidden="1">
      <c r="B392" s="50" t="s">
        <v>430</v>
      </c>
      <c r="C392" s="31" t="s">
        <v>376</v>
      </c>
      <c r="D392" s="31" t="s">
        <v>380</v>
      </c>
      <c r="E392" s="31" t="s">
        <v>595</v>
      </c>
      <c r="F392" s="31" t="s">
        <v>431</v>
      </c>
      <c r="G392" s="31"/>
      <c r="H392" s="103">
        <f>'Прил.5'!H394</f>
        <v>2</v>
      </c>
    </row>
    <row r="393" spans="2:8" ht="12.75" hidden="1">
      <c r="B393" s="40" t="s">
        <v>413</v>
      </c>
      <c r="C393" s="31" t="s">
        <v>376</v>
      </c>
      <c r="D393" s="31" t="s">
        <v>380</v>
      </c>
      <c r="E393" s="31" t="s">
        <v>595</v>
      </c>
      <c r="F393" s="31" t="s">
        <v>431</v>
      </c>
      <c r="G393" s="31">
        <v>2</v>
      </c>
      <c r="H393" s="103">
        <f>'Прил.5'!H395</f>
        <v>2</v>
      </c>
    </row>
    <row r="394" spans="2:8" ht="12.75">
      <c r="B394" s="59" t="s">
        <v>320</v>
      </c>
      <c r="C394" s="30" t="s">
        <v>381</v>
      </c>
      <c r="D394" s="30"/>
      <c r="E394" s="30"/>
      <c r="F394" s="30"/>
      <c r="G394" s="30"/>
      <c r="H394" s="103">
        <f>'Прил.5'!H396</f>
        <v>8086.7</v>
      </c>
    </row>
    <row r="395" spans="2:8" ht="12.75" hidden="1">
      <c r="B395" s="47" t="s">
        <v>406</v>
      </c>
      <c r="C395" s="48"/>
      <c r="D395" s="48"/>
      <c r="E395" s="48"/>
      <c r="F395" s="48"/>
      <c r="G395" s="48">
        <v>1</v>
      </c>
      <c r="H395" s="103">
        <f>'Прил.5'!H397</f>
        <v>2456.2999999999997</v>
      </c>
    </row>
    <row r="396" spans="2:8" ht="12.75" hidden="1">
      <c r="B396" s="47" t="s">
        <v>413</v>
      </c>
      <c r="C396" s="48"/>
      <c r="D396" s="48"/>
      <c r="E396" s="48"/>
      <c r="F396" s="48"/>
      <c r="G396" s="48">
        <v>2</v>
      </c>
      <c r="H396" s="103">
        <f>'Прил.5'!H398</f>
        <v>5255.9</v>
      </c>
    </row>
    <row r="397" spans="2:8" ht="12.75" hidden="1">
      <c r="B397" s="47" t="s">
        <v>391</v>
      </c>
      <c r="C397" s="48"/>
      <c r="D397" s="48"/>
      <c r="E397" s="48"/>
      <c r="F397" s="48"/>
      <c r="G397" s="48">
        <v>3</v>
      </c>
      <c r="H397" s="103">
        <f>'Прил.5'!H399</f>
        <v>254.7</v>
      </c>
    </row>
    <row r="398" spans="2:8" ht="12.75" hidden="1">
      <c r="B398" s="47" t="s">
        <v>392</v>
      </c>
      <c r="C398" s="48"/>
      <c r="D398" s="48"/>
      <c r="E398" s="48"/>
      <c r="F398" s="48"/>
      <c r="G398" s="48">
        <v>4</v>
      </c>
      <c r="H398" s="103">
        <f>'Прил.5'!H400</f>
        <v>119.8</v>
      </c>
    </row>
    <row r="399" spans="2:8" ht="12.75">
      <c r="B399" s="40" t="s">
        <v>321</v>
      </c>
      <c r="C399" s="31" t="s">
        <v>381</v>
      </c>
      <c r="D399" s="31" t="s">
        <v>382</v>
      </c>
      <c r="E399" s="31"/>
      <c r="F399" s="31"/>
      <c r="G399" s="31"/>
      <c r="H399" s="94">
        <f>'Прил.5'!H401</f>
        <v>8086.7</v>
      </c>
    </row>
    <row r="400" spans="2:8" ht="12.75" hidden="1">
      <c r="B400" s="50" t="s">
        <v>414</v>
      </c>
      <c r="C400" s="31" t="s">
        <v>381</v>
      </c>
      <c r="D400" s="31" t="s">
        <v>382</v>
      </c>
      <c r="E400" s="31" t="s">
        <v>415</v>
      </c>
      <c r="F400" s="30"/>
      <c r="G400" s="30"/>
      <c r="H400" s="103">
        <f>'Прил.5'!H402</f>
        <v>8086.7</v>
      </c>
    </row>
    <row r="401" spans="2:8" ht="25.5" hidden="1">
      <c r="B401" s="40" t="s">
        <v>115</v>
      </c>
      <c r="C401" s="31" t="s">
        <v>381</v>
      </c>
      <c r="D401" s="31" t="s">
        <v>382</v>
      </c>
      <c r="E401" s="31" t="s">
        <v>114</v>
      </c>
      <c r="F401" s="31"/>
      <c r="G401" s="31"/>
      <c r="H401" s="103">
        <f>'Прил.5'!H403</f>
        <v>19.8</v>
      </c>
    </row>
    <row r="402" spans="2:8" ht="12.75" hidden="1">
      <c r="B402" s="50" t="s">
        <v>424</v>
      </c>
      <c r="C402" s="31" t="s">
        <v>381</v>
      </c>
      <c r="D402" s="31" t="s">
        <v>382</v>
      </c>
      <c r="E402" s="31" t="s">
        <v>114</v>
      </c>
      <c r="F402" s="31" t="s">
        <v>425</v>
      </c>
      <c r="G402" s="31"/>
      <c r="H402" s="103">
        <f>'Прил.5'!H404</f>
        <v>19.8</v>
      </c>
    </row>
    <row r="403" spans="2:8" ht="12.75" hidden="1">
      <c r="B403" s="50" t="s">
        <v>426</v>
      </c>
      <c r="C403" s="31" t="s">
        <v>381</v>
      </c>
      <c r="D403" s="31" t="s">
        <v>382</v>
      </c>
      <c r="E403" s="31" t="s">
        <v>114</v>
      </c>
      <c r="F403" s="31" t="s">
        <v>427</v>
      </c>
      <c r="G403" s="31"/>
      <c r="H403" s="103">
        <f>'Прил.5'!H405</f>
        <v>19.8</v>
      </c>
    </row>
    <row r="404" spans="2:8" ht="12.75" hidden="1">
      <c r="B404" s="50" t="s">
        <v>392</v>
      </c>
      <c r="C404" s="31" t="s">
        <v>381</v>
      </c>
      <c r="D404" s="31" t="s">
        <v>382</v>
      </c>
      <c r="E404" s="31" t="s">
        <v>114</v>
      </c>
      <c r="F404" s="31" t="s">
        <v>427</v>
      </c>
      <c r="G404" s="31" t="s">
        <v>405</v>
      </c>
      <c r="H404" s="103">
        <f>'Прил.5'!H406</f>
        <v>19.8</v>
      </c>
    </row>
    <row r="405" spans="2:8" ht="27" customHeight="1" hidden="1">
      <c r="B405" s="50" t="s">
        <v>45</v>
      </c>
      <c r="C405" s="31" t="s">
        <v>381</v>
      </c>
      <c r="D405" s="31" t="s">
        <v>382</v>
      </c>
      <c r="E405" s="292" t="s">
        <v>44</v>
      </c>
      <c r="F405" s="31"/>
      <c r="G405" s="31"/>
      <c r="H405" s="103">
        <f>'Прил.5'!H407</f>
        <v>100</v>
      </c>
    </row>
    <row r="406" spans="2:8" ht="12.75" hidden="1">
      <c r="B406" s="50" t="s">
        <v>258</v>
      </c>
      <c r="C406" s="31" t="s">
        <v>381</v>
      </c>
      <c r="D406" s="31" t="s">
        <v>382</v>
      </c>
      <c r="E406" s="291" t="s">
        <v>44</v>
      </c>
      <c r="F406" s="291" t="s">
        <v>492</v>
      </c>
      <c r="G406" s="31"/>
      <c r="H406" s="103">
        <f>'Прил.5'!H408</f>
        <v>100</v>
      </c>
    </row>
    <row r="407" spans="2:8" ht="12.75" hidden="1">
      <c r="B407" s="40" t="s">
        <v>143</v>
      </c>
      <c r="C407" s="31" t="s">
        <v>381</v>
      </c>
      <c r="D407" s="31" t="s">
        <v>382</v>
      </c>
      <c r="E407" s="291" t="s">
        <v>44</v>
      </c>
      <c r="F407" s="31" t="s">
        <v>464</v>
      </c>
      <c r="G407" s="31"/>
      <c r="H407" s="103">
        <f>'Прил.5'!H409</f>
        <v>100</v>
      </c>
    </row>
    <row r="408" spans="2:8" ht="12.75" hidden="1">
      <c r="B408" s="40" t="s">
        <v>392</v>
      </c>
      <c r="C408" s="31" t="s">
        <v>381</v>
      </c>
      <c r="D408" s="31" t="s">
        <v>382</v>
      </c>
      <c r="E408" s="291" t="s">
        <v>44</v>
      </c>
      <c r="F408" s="31" t="s">
        <v>464</v>
      </c>
      <c r="G408" s="31" t="s">
        <v>405</v>
      </c>
      <c r="H408" s="103">
        <f>'Прил.5'!H410</f>
        <v>100</v>
      </c>
    </row>
    <row r="409" spans="2:8" ht="25.5" hidden="1">
      <c r="B409" s="50" t="s">
        <v>461</v>
      </c>
      <c r="C409" s="31" t="s">
        <v>381</v>
      </c>
      <c r="D409" s="31" t="s">
        <v>382</v>
      </c>
      <c r="E409" s="31" t="s">
        <v>460</v>
      </c>
      <c r="F409" s="30"/>
      <c r="G409" s="30"/>
      <c r="H409" s="103">
        <f>'Прил.5'!H411</f>
        <v>254.7</v>
      </c>
    </row>
    <row r="410" spans="2:8" ht="12.75" hidden="1">
      <c r="B410" s="40" t="s">
        <v>630</v>
      </c>
      <c r="C410" s="31" t="s">
        <v>381</v>
      </c>
      <c r="D410" s="31" t="s">
        <v>382</v>
      </c>
      <c r="E410" s="31" t="s">
        <v>460</v>
      </c>
      <c r="F410" s="31" t="s">
        <v>631</v>
      </c>
      <c r="G410" s="31"/>
      <c r="H410" s="103">
        <f>'Прил.5'!H412</f>
        <v>254.7</v>
      </c>
    </row>
    <row r="411" spans="2:8" ht="12.75" hidden="1">
      <c r="B411" s="40" t="s">
        <v>391</v>
      </c>
      <c r="C411" s="31" t="s">
        <v>381</v>
      </c>
      <c r="D411" s="31" t="s">
        <v>382</v>
      </c>
      <c r="E411" s="31" t="s">
        <v>460</v>
      </c>
      <c r="F411" s="31" t="s">
        <v>631</v>
      </c>
      <c r="G411" s="31" t="s">
        <v>33</v>
      </c>
      <c r="H411" s="103">
        <f>'Прил.5'!H413</f>
        <v>254.7</v>
      </c>
    </row>
    <row r="412" spans="2:8" ht="12.75" hidden="1">
      <c r="B412" s="40" t="s">
        <v>660</v>
      </c>
      <c r="C412" s="31" t="s">
        <v>381</v>
      </c>
      <c r="D412" s="31" t="s">
        <v>382</v>
      </c>
      <c r="E412" s="31" t="s">
        <v>596</v>
      </c>
      <c r="F412" s="31"/>
      <c r="G412" s="31"/>
      <c r="H412" s="103">
        <f>'Прил.5'!H414</f>
        <v>3478.7</v>
      </c>
    </row>
    <row r="413" spans="2:8" ht="12.75" hidden="1">
      <c r="B413" s="40" t="s">
        <v>499</v>
      </c>
      <c r="C413" s="31" t="s">
        <v>381</v>
      </c>
      <c r="D413" s="31" t="s">
        <v>382</v>
      </c>
      <c r="E413" s="31" t="s">
        <v>596</v>
      </c>
      <c r="F413" s="31" t="s">
        <v>500</v>
      </c>
      <c r="G413" s="31"/>
      <c r="H413" s="103">
        <f>'Прил.5'!H415</f>
        <v>3478.7</v>
      </c>
    </row>
    <row r="414" spans="2:8" ht="25.5" hidden="1">
      <c r="B414" s="40" t="s">
        <v>260</v>
      </c>
      <c r="C414" s="31" t="s">
        <v>381</v>
      </c>
      <c r="D414" s="31" t="s">
        <v>382</v>
      </c>
      <c r="E414" s="31" t="s">
        <v>596</v>
      </c>
      <c r="F414" s="31" t="s">
        <v>259</v>
      </c>
      <c r="G414" s="31"/>
      <c r="H414" s="103">
        <f>'Прил.5'!H416</f>
        <v>3441.2</v>
      </c>
    </row>
    <row r="415" spans="2:8" ht="12.75" hidden="1">
      <c r="B415" s="50" t="s">
        <v>406</v>
      </c>
      <c r="C415" s="31" t="s">
        <v>381</v>
      </c>
      <c r="D415" s="31" t="s">
        <v>382</v>
      </c>
      <c r="E415" s="31" t="s">
        <v>596</v>
      </c>
      <c r="F415" s="31" t="s">
        <v>259</v>
      </c>
      <c r="G415" s="31" t="s">
        <v>401</v>
      </c>
      <c r="H415" s="103">
        <f>'Прил.5'!H417</f>
        <v>911.5</v>
      </c>
    </row>
    <row r="416" spans="2:8" ht="12.75" hidden="1">
      <c r="B416" s="40" t="s">
        <v>413</v>
      </c>
      <c r="C416" s="31" t="s">
        <v>381</v>
      </c>
      <c r="D416" s="31" t="s">
        <v>382</v>
      </c>
      <c r="E416" s="31" t="s">
        <v>596</v>
      </c>
      <c r="F416" s="31" t="s">
        <v>259</v>
      </c>
      <c r="G416" s="31">
        <v>2</v>
      </c>
      <c r="H416" s="103">
        <f>'Прил.5'!H418</f>
        <v>2529.7</v>
      </c>
    </row>
    <row r="417" spans="2:8" ht="12.75" hidden="1">
      <c r="B417" s="40" t="s">
        <v>630</v>
      </c>
      <c r="C417" s="31" t="s">
        <v>381</v>
      </c>
      <c r="D417" s="31" t="s">
        <v>382</v>
      </c>
      <c r="E417" s="31" t="s">
        <v>596</v>
      </c>
      <c r="F417" s="19">
        <v>612</v>
      </c>
      <c r="G417" s="31"/>
      <c r="H417" s="103">
        <f>'Прил.5'!H419</f>
        <v>37.5</v>
      </c>
    </row>
    <row r="418" spans="2:8" ht="12.75" hidden="1">
      <c r="B418" s="40" t="s">
        <v>413</v>
      </c>
      <c r="C418" s="31" t="s">
        <v>381</v>
      </c>
      <c r="D418" s="31" t="s">
        <v>382</v>
      </c>
      <c r="E418" s="31" t="s">
        <v>596</v>
      </c>
      <c r="F418" s="19">
        <v>612</v>
      </c>
      <c r="G418" s="31">
        <v>2</v>
      </c>
      <c r="H418" s="103">
        <f>'Прил.5'!H420</f>
        <v>37.5</v>
      </c>
    </row>
    <row r="419" spans="2:8" ht="12.75" hidden="1">
      <c r="B419" s="40" t="s">
        <v>661</v>
      </c>
      <c r="C419" s="31" t="s">
        <v>381</v>
      </c>
      <c r="D419" s="31" t="s">
        <v>382</v>
      </c>
      <c r="E419" s="31" t="s">
        <v>597</v>
      </c>
      <c r="F419" s="31"/>
      <c r="G419" s="31"/>
      <c r="H419" s="103">
        <f>'Прил.5'!H421</f>
        <v>4233.5</v>
      </c>
    </row>
    <row r="420" spans="2:8" ht="25.5" hidden="1">
      <c r="B420" s="40" t="s">
        <v>417</v>
      </c>
      <c r="C420" s="31" t="s">
        <v>381</v>
      </c>
      <c r="D420" s="31" t="s">
        <v>382</v>
      </c>
      <c r="E420" s="31" t="s">
        <v>597</v>
      </c>
      <c r="F420" s="31" t="s">
        <v>217</v>
      </c>
      <c r="G420" s="31"/>
      <c r="H420" s="103">
        <f>'Прил.5'!H422</f>
        <v>3755.3</v>
      </c>
    </row>
    <row r="421" spans="2:8" ht="12.75" hidden="1">
      <c r="B421" s="40" t="s">
        <v>418</v>
      </c>
      <c r="C421" s="31" t="s">
        <v>381</v>
      </c>
      <c r="D421" s="31" t="s">
        <v>382</v>
      </c>
      <c r="E421" s="31" t="s">
        <v>597</v>
      </c>
      <c r="F421" s="31" t="s">
        <v>419</v>
      </c>
      <c r="G421" s="31"/>
      <c r="H421" s="103">
        <f>'Прил.5'!H423</f>
        <v>3755.3</v>
      </c>
    </row>
    <row r="422" spans="2:8" ht="12.75" hidden="1">
      <c r="B422" s="50" t="s">
        <v>406</v>
      </c>
      <c r="C422" s="31" t="s">
        <v>381</v>
      </c>
      <c r="D422" s="31" t="s">
        <v>382</v>
      </c>
      <c r="E422" s="31" t="s">
        <v>597</v>
      </c>
      <c r="F422" s="31" t="s">
        <v>419</v>
      </c>
      <c r="G422" s="31" t="s">
        <v>401</v>
      </c>
      <c r="H422" s="103">
        <f>'Прил.5'!H424</f>
        <v>1092.3</v>
      </c>
    </row>
    <row r="423" spans="2:8" ht="12.75" hidden="1">
      <c r="B423" s="40" t="s">
        <v>413</v>
      </c>
      <c r="C423" s="31" t="s">
        <v>381</v>
      </c>
      <c r="D423" s="31" t="s">
        <v>382</v>
      </c>
      <c r="E423" s="31" t="s">
        <v>597</v>
      </c>
      <c r="F423" s="31" t="s">
        <v>419</v>
      </c>
      <c r="G423" s="31">
        <v>2</v>
      </c>
      <c r="H423" s="103">
        <f>'Прил.5'!H425</f>
        <v>2663</v>
      </c>
    </row>
    <row r="424" spans="2:8" ht="12.75" hidden="1">
      <c r="B424" s="50" t="s">
        <v>424</v>
      </c>
      <c r="C424" s="31" t="s">
        <v>381</v>
      </c>
      <c r="D424" s="31" t="s">
        <v>382</v>
      </c>
      <c r="E424" s="31" t="s">
        <v>597</v>
      </c>
      <c r="F424" s="31" t="s">
        <v>425</v>
      </c>
      <c r="G424" s="31"/>
      <c r="H424" s="103">
        <f>'Прил.5'!H426</f>
        <v>467.7</v>
      </c>
    </row>
    <row r="425" spans="2:8" ht="12.75" hidden="1">
      <c r="B425" s="50" t="s">
        <v>426</v>
      </c>
      <c r="C425" s="31" t="s">
        <v>381</v>
      </c>
      <c r="D425" s="31" t="s">
        <v>382</v>
      </c>
      <c r="E425" s="31" t="s">
        <v>597</v>
      </c>
      <c r="F425" s="31" t="s">
        <v>427</v>
      </c>
      <c r="G425" s="31"/>
      <c r="H425" s="103">
        <f>'Прил.5'!H427</f>
        <v>467.7</v>
      </c>
    </row>
    <row r="426" spans="2:8" ht="12.75" hidden="1">
      <c r="B426" s="50" t="s">
        <v>406</v>
      </c>
      <c r="C426" s="31" t="s">
        <v>381</v>
      </c>
      <c r="D426" s="31" t="s">
        <v>382</v>
      </c>
      <c r="E426" s="31" t="s">
        <v>597</v>
      </c>
      <c r="F426" s="31" t="s">
        <v>427</v>
      </c>
      <c r="G426" s="31" t="s">
        <v>401</v>
      </c>
      <c r="H426" s="103">
        <f>'Прил.5'!H428</f>
        <v>443.4</v>
      </c>
    </row>
    <row r="427" spans="2:8" ht="12.75" hidden="1">
      <c r="B427" s="40" t="s">
        <v>413</v>
      </c>
      <c r="C427" s="31" t="s">
        <v>381</v>
      </c>
      <c r="D427" s="31" t="s">
        <v>382</v>
      </c>
      <c r="E427" s="31" t="s">
        <v>597</v>
      </c>
      <c r="F427" s="31" t="s">
        <v>427</v>
      </c>
      <c r="G427" s="31">
        <v>2</v>
      </c>
      <c r="H427" s="103">
        <f>'Прил.5'!H429</f>
        <v>24.3</v>
      </c>
    </row>
    <row r="428" spans="2:8" s="39" customFormat="1" ht="12.75">
      <c r="B428" s="59" t="s">
        <v>325</v>
      </c>
      <c r="C428" s="30" t="s">
        <v>383</v>
      </c>
      <c r="D428" s="30"/>
      <c r="E428" s="30"/>
      <c r="F428" s="30"/>
      <c r="G428" s="30"/>
      <c r="H428" s="103">
        <f>'Прил.5'!H434</f>
        <v>19892.2</v>
      </c>
    </row>
    <row r="429" spans="2:8" ht="12.75" hidden="1">
      <c r="B429" s="47" t="s">
        <v>413</v>
      </c>
      <c r="C429" s="48"/>
      <c r="D429" s="48"/>
      <c r="E429" s="48"/>
      <c r="F429" s="48"/>
      <c r="G429" s="48">
        <v>2</v>
      </c>
      <c r="H429" s="103">
        <f>'Прил.5'!H435</f>
        <v>2818</v>
      </c>
    </row>
    <row r="430" spans="2:8" ht="12.75" hidden="1">
      <c r="B430" s="47" t="s">
        <v>391</v>
      </c>
      <c r="C430" s="48"/>
      <c r="D430" s="48"/>
      <c r="E430" s="48"/>
      <c r="F430" s="48"/>
      <c r="G430" s="48">
        <v>3</v>
      </c>
      <c r="H430" s="103">
        <f>'Прил.5'!H436</f>
        <v>11865.4</v>
      </c>
    </row>
    <row r="431" spans="2:8" ht="12.75" hidden="1">
      <c r="B431" s="47" t="s">
        <v>392</v>
      </c>
      <c r="C431" s="48"/>
      <c r="D431" s="48"/>
      <c r="E431" s="48"/>
      <c r="F431" s="48"/>
      <c r="G431" s="48">
        <v>4</v>
      </c>
      <c r="H431" s="103">
        <f>'Прил.5'!H437</f>
        <v>5208.8</v>
      </c>
    </row>
    <row r="432" spans="2:8" ht="12.75">
      <c r="B432" s="40" t="s">
        <v>332</v>
      </c>
      <c r="C432" s="31" t="s">
        <v>383</v>
      </c>
      <c r="D432" s="31" t="s">
        <v>384</v>
      </c>
      <c r="E432" s="31"/>
      <c r="F432" s="31"/>
      <c r="G432" s="31"/>
      <c r="H432" s="94">
        <f>'Прил.5'!H438</f>
        <v>2040</v>
      </c>
    </row>
    <row r="433" spans="2:8" ht="12.75" hidden="1">
      <c r="B433" s="50" t="s">
        <v>414</v>
      </c>
      <c r="C433" s="31" t="s">
        <v>383</v>
      </c>
      <c r="D433" s="31" t="s">
        <v>384</v>
      </c>
      <c r="E433" s="31" t="s">
        <v>415</v>
      </c>
      <c r="F433" s="31"/>
      <c r="G433" s="31"/>
      <c r="H433" s="94">
        <f>'Прил.5'!H439</f>
        <v>2040</v>
      </c>
    </row>
    <row r="434" spans="2:8" ht="25.5" hidden="1">
      <c r="B434" s="40" t="s">
        <v>662</v>
      </c>
      <c r="C434" s="31" t="s">
        <v>383</v>
      </c>
      <c r="D434" s="31" t="s">
        <v>384</v>
      </c>
      <c r="E434" s="31" t="s">
        <v>598</v>
      </c>
      <c r="F434" s="31"/>
      <c r="G434" s="31"/>
      <c r="H434" s="94">
        <f>'Прил.5'!H440</f>
        <v>2040</v>
      </c>
    </row>
    <row r="435" spans="2:8" ht="12.75" hidden="1">
      <c r="B435" s="40" t="s">
        <v>538</v>
      </c>
      <c r="C435" s="31" t="s">
        <v>383</v>
      </c>
      <c r="D435" s="31" t="s">
        <v>384</v>
      </c>
      <c r="E435" s="31" t="s">
        <v>598</v>
      </c>
      <c r="F435" s="31" t="s">
        <v>599</v>
      </c>
      <c r="G435" s="31"/>
      <c r="H435" s="94">
        <f>'Прил.5'!H441</f>
        <v>2040</v>
      </c>
    </row>
    <row r="436" spans="2:8" ht="12.75" hidden="1">
      <c r="B436" s="40" t="s">
        <v>138</v>
      </c>
      <c r="C436" s="31" t="s">
        <v>383</v>
      </c>
      <c r="D436" s="31" t="s">
        <v>384</v>
      </c>
      <c r="E436" s="31" t="s">
        <v>598</v>
      </c>
      <c r="F436" s="31" t="s">
        <v>137</v>
      </c>
      <c r="G436" s="31"/>
      <c r="H436" s="94">
        <f>'Прил.5'!H442</f>
        <v>2040</v>
      </c>
    </row>
    <row r="437" spans="2:8" ht="12.75" hidden="1">
      <c r="B437" s="40" t="s">
        <v>413</v>
      </c>
      <c r="C437" s="31" t="s">
        <v>383</v>
      </c>
      <c r="D437" s="31" t="s">
        <v>384</v>
      </c>
      <c r="E437" s="31" t="s">
        <v>598</v>
      </c>
      <c r="F437" s="31" t="s">
        <v>137</v>
      </c>
      <c r="G437" s="31">
        <v>2</v>
      </c>
      <c r="H437" s="94">
        <f>'Прил.5'!H443</f>
        <v>2040</v>
      </c>
    </row>
    <row r="438" spans="2:8" ht="12.75">
      <c r="B438" s="40" t="s">
        <v>326</v>
      </c>
      <c r="C438" s="31" t="s">
        <v>383</v>
      </c>
      <c r="D438" s="31" t="s">
        <v>385</v>
      </c>
      <c r="E438" s="31"/>
      <c r="F438" s="31"/>
      <c r="G438" s="31"/>
      <c r="H438" s="94">
        <f>'Прил.5'!H444</f>
        <v>5970.6</v>
      </c>
    </row>
    <row r="439" spans="2:8" ht="12.75" hidden="1">
      <c r="B439" s="50" t="s">
        <v>414</v>
      </c>
      <c r="C439" s="31" t="s">
        <v>383</v>
      </c>
      <c r="D439" s="31" t="s">
        <v>385</v>
      </c>
      <c r="E439" s="78" t="s">
        <v>415</v>
      </c>
      <c r="F439" s="31"/>
      <c r="G439" s="31"/>
      <c r="H439" s="94">
        <f>'Прил.5'!H445</f>
        <v>4997</v>
      </c>
    </row>
    <row r="440" spans="2:8" ht="38.25" hidden="1">
      <c r="B440" s="151" t="s">
        <v>117</v>
      </c>
      <c r="C440" s="31" t="s">
        <v>383</v>
      </c>
      <c r="D440" s="31" t="s">
        <v>385</v>
      </c>
      <c r="E440" s="72" t="s">
        <v>116</v>
      </c>
      <c r="F440" s="31"/>
      <c r="G440" s="31"/>
      <c r="H440" s="94">
        <f>'Прил.5'!H446</f>
        <v>4865</v>
      </c>
    </row>
    <row r="441" spans="2:8" ht="12.75" hidden="1">
      <c r="B441" s="50" t="s">
        <v>538</v>
      </c>
      <c r="C441" s="31" t="s">
        <v>383</v>
      </c>
      <c r="D441" s="31" t="s">
        <v>385</v>
      </c>
      <c r="E441" s="72" t="s">
        <v>116</v>
      </c>
      <c r="F441" s="31" t="s">
        <v>599</v>
      </c>
      <c r="G441" s="31"/>
      <c r="H441" s="94">
        <f>'Прил.5'!H447</f>
        <v>4865</v>
      </c>
    </row>
    <row r="442" spans="2:8" ht="12.75" hidden="1">
      <c r="B442" s="50" t="s">
        <v>138</v>
      </c>
      <c r="C442" s="31" t="s">
        <v>383</v>
      </c>
      <c r="D442" s="31" t="s">
        <v>385</v>
      </c>
      <c r="E442" s="72" t="s">
        <v>116</v>
      </c>
      <c r="F442" s="31" t="s">
        <v>137</v>
      </c>
      <c r="G442" s="31"/>
      <c r="H442" s="94">
        <f>'Прил.5'!H448</f>
        <v>4865</v>
      </c>
    </row>
    <row r="443" spans="2:8" ht="12.75" hidden="1">
      <c r="B443" s="50" t="s">
        <v>392</v>
      </c>
      <c r="C443" s="31" t="s">
        <v>383</v>
      </c>
      <c r="D443" s="31" t="s">
        <v>385</v>
      </c>
      <c r="E443" s="72" t="s">
        <v>116</v>
      </c>
      <c r="F443" s="31" t="s">
        <v>137</v>
      </c>
      <c r="G443" s="31" t="s">
        <v>405</v>
      </c>
      <c r="H443" s="94">
        <f>'Прил.5'!H449</f>
        <v>4865</v>
      </c>
    </row>
    <row r="444" spans="2:8" ht="12.75" hidden="1">
      <c r="B444" s="50" t="s">
        <v>637</v>
      </c>
      <c r="C444" s="31" t="s">
        <v>383</v>
      </c>
      <c r="D444" s="31" t="s">
        <v>385</v>
      </c>
      <c r="E444" s="51" t="s">
        <v>243</v>
      </c>
      <c r="F444" s="31"/>
      <c r="G444" s="86"/>
      <c r="H444" s="94">
        <f>'Прил.5'!H450</f>
        <v>30</v>
      </c>
    </row>
    <row r="445" spans="2:8" ht="12.75" hidden="1">
      <c r="B445" s="50" t="s">
        <v>429</v>
      </c>
      <c r="C445" s="31" t="s">
        <v>383</v>
      </c>
      <c r="D445" s="31" t="s">
        <v>385</v>
      </c>
      <c r="E445" s="51" t="s">
        <v>243</v>
      </c>
      <c r="F445" s="31" t="s">
        <v>103</v>
      </c>
      <c r="G445" s="86"/>
      <c r="H445" s="94">
        <f>'Прил.5'!H451</f>
        <v>30</v>
      </c>
    </row>
    <row r="446" spans="2:8" ht="12.75" hidden="1">
      <c r="B446" s="50" t="s">
        <v>256</v>
      </c>
      <c r="C446" s="31" t="s">
        <v>383</v>
      </c>
      <c r="D446" s="31" t="s">
        <v>385</v>
      </c>
      <c r="E446" s="51" t="s">
        <v>243</v>
      </c>
      <c r="F446" s="31" t="s">
        <v>257</v>
      </c>
      <c r="G446" s="86"/>
      <c r="H446" s="94">
        <f>'Прил.5'!H452</f>
        <v>30</v>
      </c>
    </row>
    <row r="447" spans="2:8" ht="12.75" hidden="1">
      <c r="B447" s="40" t="s">
        <v>413</v>
      </c>
      <c r="C447" s="31" t="s">
        <v>383</v>
      </c>
      <c r="D447" s="31" t="s">
        <v>385</v>
      </c>
      <c r="E447" s="51" t="s">
        <v>243</v>
      </c>
      <c r="F447" s="31" t="s">
        <v>257</v>
      </c>
      <c r="G447" s="157">
        <v>2</v>
      </c>
      <c r="H447" s="94">
        <f>'Прил.5'!H453</f>
        <v>30</v>
      </c>
    </row>
    <row r="448" spans="2:8" ht="12.75" hidden="1">
      <c r="B448" s="40" t="s">
        <v>663</v>
      </c>
      <c r="C448" s="31" t="s">
        <v>383</v>
      </c>
      <c r="D448" s="31" t="s">
        <v>385</v>
      </c>
      <c r="E448" s="78" t="s">
        <v>600</v>
      </c>
      <c r="F448" s="31"/>
      <c r="G448" s="31"/>
      <c r="H448" s="94">
        <f>'Прил.5'!H454</f>
        <v>102</v>
      </c>
    </row>
    <row r="449" spans="2:8" ht="12.75" hidden="1">
      <c r="B449" s="40" t="s">
        <v>499</v>
      </c>
      <c r="C449" s="31" t="s">
        <v>383</v>
      </c>
      <c r="D449" s="31" t="s">
        <v>385</v>
      </c>
      <c r="E449" s="78" t="s">
        <v>600</v>
      </c>
      <c r="F449" s="31" t="s">
        <v>500</v>
      </c>
      <c r="G449" s="31"/>
      <c r="H449" s="94">
        <f>'Прил.5'!H455</f>
        <v>102</v>
      </c>
    </row>
    <row r="450" spans="2:8" ht="12.75" hidden="1">
      <c r="B450" s="40" t="s">
        <v>630</v>
      </c>
      <c r="C450" s="31" t="s">
        <v>383</v>
      </c>
      <c r="D450" s="31" t="s">
        <v>385</v>
      </c>
      <c r="E450" s="78" t="s">
        <v>600</v>
      </c>
      <c r="F450" s="19">
        <v>612</v>
      </c>
      <c r="G450" s="31"/>
      <c r="H450" s="94">
        <f>'Прил.5'!H456</f>
        <v>102</v>
      </c>
    </row>
    <row r="451" spans="2:8" ht="12.75" hidden="1">
      <c r="B451" s="40" t="s">
        <v>413</v>
      </c>
      <c r="C451" s="31" t="s">
        <v>383</v>
      </c>
      <c r="D451" s="31" t="s">
        <v>385</v>
      </c>
      <c r="E451" s="78" t="s">
        <v>600</v>
      </c>
      <c r="F451" s="19">
        <v>612</v>
      </c>
      <c r="G451" s="31">
        <v>2</v>
      </c>
      <c r="H451" s="94">
        <f>'Прил.5'!H457</f>
        <v>102</v>
      </c>
    </row>
    <row r="452" spans="2:8" ht="12.75" hidden="1">
      <c r="B452" s="40" t="s">
        <v>324</v>
      </c>
      <c r="C452" s="31" t="s">
        <v>383</v>
      </c>
      <c r="D452" s="31" t="s">
        <v>385</v>
      </c>
      <c r="E452" s="78" t="s">
        <v>245</v>
      </c>
      <c r="F452" s="31"/>
      <c r="G452" s="31"/>
      <c r="H452" s="94">
        <f>'Прил.5'!H458</f>
        <v>858.1</v>
      </c>
    </row>
    <row r="453" spans="2:8" ht="25.5" hidden="1">
      <c r="B453" s="40" t="s">
        <v>286</v>
      </c>
      <c r="C453" s="31" t="s">
        <v>383</v>
      </c>
      <c r="D453" s="31" t="s">
        <v>385</v>
      </c>
      <c r="E453" s="78" t="s">
        <v>112</v>
      </c>
      <c r="F453" s="31"/>
      <c r="G453" s="31"/>
      <c r="H453" s="94">
        <f>'Прил.5'!H459</f>
        <v>170.1</v>
      </c>
    </row>
    <row r="454" spans="2:8" ht="12.75" hidden="1">
      <c r="B454" s="40" t="s">
        <v>538</v>
      </c>
      <c r="C454" s="31" t="s">
        <v>383</v>
      </c>
      <c r="D454" s="31" t="s">
        <v>385</v>
      </c>
      <c r="E454" s="78" t="s">
        <v>112</v>
      </c>
      <c r="F454" s="31" t="s">
        <v>599</v>
      </c>
      <c r="G454" s="31"/>
      <c r="H454" s="94">
        <f>'Прил.5'!H460</f>
        <v>170.1</v>
      </c>
    </row>
    <row r="455" spans="2:8" ht="12.75" hidden="1">
      <c r="B455" s="22" t="s">
        <v>479</v>
      </c>
      <c r="C455" s="31" t="s">
        <v>383</v>
      </c>
      <c r="D455" s="31" t="s">
        <v>385</v>
      </c>
      <c r="E455" s="78" t="s">
        <v>112</v>
      </c>
      <c r="F455" s="31" t="s">
        <v>478</v>
      </c>
      <c r="G455" s="31"/>
      <c r="H455" s="94">
        <f>'Прил.5'!H461</f>
        <v>170.1</v>
      </c>
    </row>
    <row r="456" spans="2:8" ht="12.75" hidden="1">
      <c r="B456" s="50" t="s">
        <v>392</v>
      </c>
      <c r="C456" s="31" t="s">
        <v>383</v>
      </c>
      <c r="D456" s="31" t="s">
        <v>385</v>
      </c>
      <c r="E456" s="78" t="s">
        <v>112</v>
      </c>
      <c r="F456" s="31" t="s">
        <v>478</v>
      </c>
      <c r="G456" s="31" t="s">
        <v>405</v>
      </c>
      <c r="H456" s="94">
        <f>'Прил.5'!H462</f>
        <v>170.1</v>
      </c>
    </row>
    <row r="457" spans="2:8" ht="38.25" hidden="1">
      <c r="B457" s="40" t="s">
        <v>287</v>
      </c>
      <c r="C457" s="31" t="s">
        <v>383</v>
      </c>
      <c r="D457" s="31" t="s">
        <v>385</v>
      </c>
      <c r="E457" s="78" t="s">
        <v>111</v>
      </c>
      <c r="F457" s="31"/>
      <c r="G457" s="31"/>
      <c r="H457" s="94">
        <f>'Прил.5'!H463</f>
        <v>266.5</v>
      </c>
    </row>
    <row r="458" spans="2:8" ht="12.75" hidden="1">
      <c r="B458" s="40" t="s">
        <v>538</v>
      </c>
      <c r="C458" s="31" t="s">
        <v>383</v>
      </c>
      <c r="D458" s="31" t="s">
        <v>385</v>
      </c>
      <c r="E458" s="78" t="s">
        <v>111</v>
      </c>
      <c r="F458" s="31" t="s">
        <v>599</v>
      </c>
      <c r="G458" s="31"/>
      <c r="H458" s="94">
        <f>'Прил.5'!H464</f>
        <v>266.5</v>
      </c>
    </row>
    <row r="459" spans="2:8" ht="12.75" hidden="1">
      <c r="B459" s="22" t="s">
        <v>479</v>
      </c>
      <c r="C459" s="31" t="s">
        <v>383</v>
      </c>
      <c r="D459" s="31" t="s">
        <v>385</v>
      </c>
      <c r="E459" s="78" t="s">
        <v>111</v>
      </c>
      <c r="F459" s="31" t="s">
        <v>478</v>
      </c>
      <c r="G459" s="31"/>
      <c r="H459" s="94">
        <f>'Прил.5'!H465</f>
        <v>266.5</v>
      </c>
    </row>
    <row r="460" spans="2:8" ht="12.75" hidden="1">
      <c r="B460" s="40" t="s">
        <v>391</v>
      </c>
      <c r="C460" s="31" t="s">
        <v>383</v>
      </c>
      <c r="D460" s="31" t="s">
        <v>385</v>
      </c>
      <c r="E460" s="78" t="s">
        <v>111</v>
      </c>
      <c r="F460" s="31" t="s">
        <v>478</v>
      </c>
      <c r="G460" s="31" t="s">
        <v>33</v>
      </c>
      <c r="H460" s="94">
        <f>'Прил.5'!H466</f>
        <v>266.5</v>
      </c>
    </row>
    <row r="461" spans="2:8" ht="38.25" hidden="1">
      <c r="B461" s="40" t="s">
        <v>288</v>
      </c>
      <c r="C461" s="31" t="s">
        <v>383</v>
      </c>
      <c r="D461" s="31" t="s">
        <v>385</v>
      </c>
      <c r="E461" s="78" t="s">
        <v>246</v>
      </c>
      <c r="F461" s="31"/>
      <c r="G461" s="31"/>
      <c r="H461" s="94">
        <f>'Прил.5'!H467</f>
        <v>421.5</v>
      </c>
    </row>
    <row r="462" spans="2:8" ht="12.75" hidden="1">
      <c r="B462" s="40" t="s">
        <v>538</v>
      </c>
      <c r="C462" s="31" t="s">
        <v>383</v>
      </c>
      <c r="D462" s="31" t="s">
        <v>385</v>
      </c>
      <c r="E462" s="78" t="s">
        <v>246</v>
      </c>
      <c r="F462" s="31" t="s">
        <v>599</v>
      </c>
      <c r="G462" s="31"/>
      <c r="H462" s="94">
        <f>'Прил.5'!H468</f>
        <v>421.5</v>
      </c>
    </row>
    <row r="463" spans="2:8" ht="12.75" hidden="1">
      <c r="B463" s="22" t="s">
        <v>479</v>
      </c>
      <c r="C463" s="31" t="s">
        <v>383</v>
      </c>
      <c r="D463" s="31" t="s">
        <v>385</v>
      </c>
      <c r="E463" s="78" t="s">
        <v>246</v>
      </c>
      <c r="F463" s="31" t="s">
        <v>478</v>
      </c>
      <c r="G463" s="31"/>
      <c r="H463" s="94">
        <f>'Прил.5'!H469</f>
        <v>421.5</v>
      </c>
    </row>
    <row r="464" spans="2:8" ht="12.75" hidden="1">
      <c r="B464" s="40" t="s">
        <v>413</v>
      </c>
      <c r="C464" s="31" t="s">
        <v>383</v>
      </c>
      <c r="D464" s="31" t="s">
        <v>385</v>
      </c>
      <c r="E464" s="78" t="s">
        <v>246</v>
      </c>
      <c r="F464" s="31" t="s">
        <v>478</v>
      </c>
      <c r="G464" s="31">
        <v>2</v>
      </c>
      <c r="H464" s="94">
        <f>'Прил.5'!H470</f>
        <v>421.5</v>
      </c>
    </row>
    <row r="465" spans="2:8" ht="12.75" hidden="1">
      <c r="B465" s="40" t="s">
        <v>581</v>
      </c>
      <c r="C465" s="31" t="s">
        <v>383</v>
      </c>
      <c r="D465" s="31" t="s">
        <v>385</v>
      </c>
      <c r="E465" s="78" t="s">
        <v>582</v>
      </c>
      <c r="F465" s="31"/>
      <c r="G465" s="31"/>
      <c r="H465" s="94">
        <f>'Прил.5'!H471</f>
        <v>115.5</v>
      </c>
    </row>
    <row r="466" spans="2:8" ht="25.5" hidden="1">
      <c r="B466" s="40" t="s">
        <v>322</v>
      </c>
      <c r="C466" s="31" t="s">
        <v>383</v>
      </c>
      <c r="D466" s="31" t="s">
        <v>385</v>
      </c>
      <c r="E466" s="78" t="s">
        <v>601</v>
      </c>
      <c r="F466" s="31"/>
      <c r="G466" s="31"/>
      <c r="H466" s="94">
        <f>'Прил.5'!H472</f>
        <v>115.5</v>
      </c>
    </row>
    <row r="467" spans="2:8" ht="25.5" hidden="1">
      <c r="B467" s="40" t="s">
        <v>323</v>
      </c>
      <c r="C467" s="31" t="s">
        <v>383</v>
      </c>
      <c r="D467" s="31" t="s">
        <v>385</v>
      </c>
      <c r="E467" s="78" t="s">
        <v>602</v>
      </c>
      <c r="F467" s="19"/>
      <c r="G467" s="31"/>
      <c r="H467" s="94">
        <f>'Прил.5'!H473</f>
        <v>115.5</v>
      </c>
    </row>
    <row r="468" spans="2:8" ht="12.75" hidden="1">
      <c r="B468" s="50" t="s">
        <v>424</v>
      </c>
      <c r="C468" s="31" t="s">
        <v>383</v>
      </c>
      <c r="D468" s="31" t="s">
        <v>385</v>
      </c>
      <c r="E468" s="78" t="s">
        <v>602</v>
      </c>
      <c r="F468" s="31" t="s">
        <v>425</v>
      </c>
      <c r="G468" s="31"/>
      <c r="H468" s="94">
        <f>'Прил.5'!H474</f>
        <v>38.5</v>
      </c>
    </row>
    <row r="469" spans="2:8" ht="12.75" hidden="1">
      <c r="B469" s="50" t="s">
        <v>426</v>
      </c>
      <c r="C469" s="31" t="s">
        <v>383</v>
      </c>
      <c r="D469" s="31" t="s">
        <v>385</v>
      </c>
      <c r="E469" s="78" t="s">
        <v>602</v>
      </c>
      <c r="F469" s="31" t="s">
        <v>427</v>
      </c>
      <c r="G469" s="31"/>
      <c r="H469" s="94">
        <f>'Прил.5'!H475</f>
        <v>38.5</v>
      </c>
    </row>
    <row r="470" spans="2:8" ht="12.75" hidden="1">
      <c r="B470" s="40" t="s">
        <v>413</v>
      </c>
      <c r="C470" s="31" t="s">
        <v>383</v>
      </c>
      <c r="D470" s="31" t="s">
        <v>385</v>
      </c>
      <c r="E470" s="78" t="s">
        <v>602</v>
      </c>
      <c r="F470" s="31" t="s">
        <v>427</v>
      </c>
      <c r="G470" s="31">
        <v>2</v>
      </c>
      <c r="H470" s="94">
        <f>'Прил.5'!H476</f>
        <v>38.5</v>
      </c>
    </row>
    <row r="471" spans="2:8" ht="12.75" hidden="1">
      <c r="B471" s="40" t="s">
        <v>538</v>
      </c>
      <c r="C471" s="31" t="s">
        <v>383</v>
      </c>
      <c r="D471" s="31" t="s">
        <v>385</v>
      </c>
      <c r="E471" s="78" t="s">
        <v>602</v>
      </c>
      <c r="F471" s="31" t="s">
        <v>599</v>
      </c>
      <c r="G471" s="31"/>
      <c r="H471" s="94">
        <f>'Прил.5'!H477</f>
        <v>47</v>
      </c>
    </row>
    <row r="472" spans="2:8" ht="12.75" hidden="1">
      <c r="B472" s="40" t="s">
        <v>138</v>
      </c>
      <c r="C472" s="31" t="s">
        <v>383</v>
      </c>
      <c r="D472" s="31" t="s">
        <v>385</v>
      </c>
      <c r="E472" s="78" t="s">
        <v>602</v>
      </c>
      <c r="F472" s="31" t="s">
        <v>137</v>
      </c>
      <c r="G472" s="31"/>
      <c r="H472" s="94">
        <f>'Прил.5'!H478</f>
        <v>47</v>
      </c>
    </row>
    <row r="473" spans="2:8" ht="12.75" hidden="1">
      <c r="B473" s="40" t="s">
        <v>413</v>
      </c>
      <c r="C473" s="31" t="s">
        <v>383</v>
      </c>
      <c r="D473" s="31" t="s">
        <v>385</v>
      </c>
      <c r="E473" s="78" t="s">
        <v>602</v>
      </c>
      <c r="F473" s="31" t="s">
        <v>137</v>
      </c>
      <c r="G473" s="31">
        <v>2</v>
      </c>
      <c r="H473" s="94">
        <f>'Прил.5'!H479</f>
        <v>47</v>
      </c>
    </row>
    <row r="474" spans="2:8" ht="12.75" hidden="1">
      <c r="B474" s="40" t="s">
        <v>499</v>
      </c>
      <c r="C474" s="31" t="s">
        <v>383</v>
      </c>
      <c r="D474" s="31" t="s">
        <v>385</v>
      </c>
      <c r="E474" s="78" t="s">
        <v>602</v>
      </c>
      <c r="F474" s="31" t="s">
        <v>500</v>
      </c>
      <c r="G474" s="31"/>
      <c r="H474" s="94">
        <f>'Прил.5'!H480</f>
        <v>30</v>
      </c>
    </row>
    <row r="475" spans="2:8" ht="12.75" hidden="1">
      <c r="B475" s="40" t="s">
        <v>630</v>
      </c>
      <c r="C475" s="31" t="s">
        <v>383</v>
      </c>
      <c r="D475" s="31" t="s">
        <v>385</v>
      </c>
      <c r="E475" s="78" t="s">
        <v>602</v>
      </c>
      <c r="F475" s="31" t="s">
        <v>631</v>
      </c>
      <c r="G475" s="31"/>
      <c r="H475" s="94">
        <f>'Прил.5'!H481</f>
        <v>30</v>
      </c>
    </row>
    <row r="476" spans="2:8" ht="12.75" hidden="1">
      <c r="B476" s="40" t="s">
        <v>413</v>
      </c>
      <c r="C476" s="31" t="s">
        <v>383</v>
      </c>
      <c r="D476" s="31" t="s">
        <v>385</v>
      </c>
      <c r="E476" s="78" t="s">
        <v>602</v>
      </c>
      <c r="F476" s="31" t="s">
        <v>631</v>
      </c>
      <c r="G476" s="31">
        <v>2</v>
      </c>
      <c r="H476" s="94">
        <f>'Прил.5'!H482</f>
        <v>30</v>
      </c>
    </row>
    <row r="477" spans="2:8" ht="12.75">
      <c r="B477" s="40" t="s">
        <v>39</v>
      </c>
      <c r="C477" s="31" t="s">
        <v>383</v>
      </c>
      <c r="D477" s="31" t="s">
        <v>386</v>
      </c>
      <c r="E477" s="31"/>
      <c r="F477" s="31"/>
      <c r="G477" s="31"/>
      <c r="H477" s="94">
        <f>'Прил.5'!H483</f>
        <v>10961.900000000001</v>
      </c>
    </row>
    <row r="478" spans="2:8" ht="12.75" hidden="1">
      <c r="B478" s="50" t="s">
        <v>414</v>
      </c>
      <c r="C478" s="78">
        <v>1000</v>
      </c>
      <c r="D478" s="78">
        <v>1004</v>
      </c>
      <c r="E478" s="78" t="s">
        <v>415</v>
      </c>
      <c r="F478" s="30"/>
      <c r="G478" s="30"/>
      <c r="H478" s="94">
        <f>'Прил.5'!H484</f>
        <v>10961.900000000001</v>
      </c>
    </row>
    <row r="479" spans="2:8" ht="25.5" hidden="1">
      <c r="B479" s="50" t="s">
        <v>1</v>
      </c>
      <c r="C479" s="78">
        <v>1000</v>
      </c>
      <c r="D479" s="78">
        <v>1004</v>
      </c>
      <c r="E479" s="78" t="s">
        <v>603</v>
      </c>
      <c r="F479" s="30"/>
      <c r="G479" s="30"/>
      <c r="H479" s="94">
        <f>'Прил.5'!H485</f>
        <v>173.7</v>
      </c>
    </row>
    <row r="480" spans="2:8" ht="12.75" hidden="1">
      <c r="B480" s="40" t="s">
        <v>538</v>
      </c>
      <c r="C480" s="78">
        <v>1000</v>
      </c>
      <c r="D480" s="78">
        <v>1004</v>
      </c>
      <c r="E480" s="78" t="s">
        <v>603</v>
      </c>
      <c r="F480" s="31" t="s">
        <v>599</v>
      </c>
      <c r="G480" s="30"/>
      <c r="H480" s="94">
        <f>'Прил.5'!H486</f>
        <v>173.7</v>
      </c>
    </row>
    <row r="481" spans="2:8" ht="12.75" hidden="1">
      <c r="B481" s="40" t="s">
        <v>25</v>
      </c>
      <c r="C481" s="78">
        <v>1000</v>
      </c>
      <c r="D481" s="78">
        <v>1004</v>
      </c>
      <c r="E481" s="78" t="s">
        <v>603</v>
      </c>
      <c r="F481" s="31" t="s">
        <v>633</v>
      </c>
      <c r="G481" s="31"/>
      <c r="H481" s="94">
        <f>'Прил.5'!H487</f>
        <v>173.7</v>
      </c>
    </row>
    <row r="482" spans="2:8" ht="12.75" hidden="1">
      <c r="B482" s="40" t="s">
        <v>392</v>
      </c>
      <c r="C482" s="78">
        <v>1000</v>
      </c>
      <c r="D482" s="78">
        <v>1004</v>
      </c>
      <c r="E482" s="78" t="s">
        <v>603</v>
      </c>
      <c r="F482" s="31" t="s">
        <v>633</v>
      </c>
      <c r="G482" s="31" t="s">
        <v>405</v>
      </c>
      <c r="H482" s="94">
        <f>'Прил.5'!H488</f>
        <v>173.7</v>
      </c>
    </row>
    <row r="483" spans="2:8" ht="25.5" hidden="1">
      <c r="B483" s="50" t="s">
        <v>0</v>
      </c>
      <c r="C483" s="78">
        <v>1000</v>
      </c>
      <c r="D483" s="78">
        <v>1004</v>
      </c>
      <c r="E483" s="51" t="s">
        <v>634</v>
      </c>
      <c r="F483" s="31"/>
      <c r="G483" s="31"/>
      <c r="H483" s="94">
        <f>'Прил.5'!H489</f>
        <v>6109.1</v>
      </c>
    </row>
    <row r="484" spans="2:8" ht="12.75" hidden="1">
      <c r="B484" s="50" t="s">
        <v>526</v>
      </c>
      <c r="C484" s="78">
        <v>1000</v>
      </c>
      <c r="D484" s="78">
        <v>1004</v>
      </c>
      <c r="E484" s="51" t="s">
        <v>634</v>
      </c>
      <c r="F484" s="31" t="s">
        <v>524</v>
      </c>
      <c r="G484" s="31"/>
      <c r="H484" s="94">
        <f>'Прил.5'!H490</f>
        <v>6109.1</v>
      </c>
    </row>
    <row r="485" spans="2:8" ht="12.75" hidden="1">
      <c r="B485" s="50" t="s">
        <v>527</v>
      </c>
      <c r="C485" s="78">
        <v>1000</v>
      </c>
      <c r="D485" s="78">
        <v>1004</v>
      </c>
      <c r="E485" s="51" t="s">
        <v>634</v>
      </c>
      <c r="F485" s="31" t="s">
        <v>525</v>
      </c>
      <c r="G485" s="31"/>
      <c r="H485" s="94">
        <f>'Прил.5'!H491</f>
        <v>6109.1</v>
      </c>
    </row>
    <row r="486" spans="2:8" ht="12.75" hidden="1">
      <c r="B486" s="40" t="s">
        <v>391</v>
      </c>
      <c r="C486" s="78">
        <v>1000</v>
      </c>
      <c r="D486" s="78">
        <v>1004</v>
      </c>
      <c r="E486" s="51" t="s">
        <v>634</v>
      </c>
      <c r="F486" s="31" t="s">
        <v>525</v>
      </c>
      <c r="G486" s="31">
        <v>3</v>
      </c>
      <c r="H486" s="94">
        <f>'Прил.5'!H492</f>
        <v>6109.1</v>
      </c>
    </row>
    <row r="487" spans="2:8" ht="25.5" hidden="1">
      <c r="B487" s="50" t="s">
        <v>2</v>
      </c>
      <c r="C487" s="78">
        <v>1000</v>
      </c>
      <c r="D487" s="78">
        <v>1004</v>
      </c>
      <c r="E487" s="78" t="s">
        <v>604</v>
      </c>
      <c r="F487" s="30"/>
      <c r="G487" s="30"/>
      <c r="H487" s="94">
        <f>'Прил.5'!H493</f>
        <v>1365</v>
      </c>
    </row>
    <row r="488" spans="2:8" ht="12.75" hidden="1">
      <c r="B488" s="40" t="s">
        <v>538</v>
      </c>
      <c r="C488" s="78">
        <v>1000</v>
      </c>
      <c r="D488" s="78">
        <v>1004</v>
      </c>
      <c r="E488" s="78" t="s">
        <v>604</v>
      </c>
      <c r="F488" s="31" t="s">
        <v>599</v>
      </c>
      <c r="G488" s="30"/>
      <c r="H488" s="94">
        <f>'Прил.5'!H494</f>
        <v>1365</v>
      </c>
    </row>
    <row r="489" spans="2:8" ht="12.75" hidden="1">
      <c r="B489" s="40" t="s">
        <v>138</v>
      </c>
      <c r="C489" s="78">
        <v>1000</v>
      </c>
      <c r="D489" s="78">
        <v>1004</v>
      </c>
      <c r="E489" s="78" t="s">
        <v>604</v>
      </c>
      <c r="F489" s="31" t="s">
        <v>137</v>
      </c>
      <c r="G489" s="30"/>
      <c r="H489" s="94">
        <f>'Прил.5'!H495</f>
        <v>1365</v>
      </c>
    </row>
    <row r="490" spans="2:8" ht="12.75" hidden="1">
      <c r="B490" s="40" t="s">
        <v>391</v>
      </c>
      <c r="C490" s="78">
        <v>1000</v>
      </c>
      <c r="D490" s="78">
        <v>1004</v>
      </c>
      <c r="E490" s="78" t="s">
        <v>604</v>
      </c>
      <c r="F490" s="31" t="s">
        <v>137</v>
      </c>
      <c r="G490" s="31">
        <v>3</v>
      </c>
      <c r="H490" s="94">
        <f>'Прил.5'!H496</f>
        <v>1365</v>
      </c>
    </row>
    <row r="491" spans="2:8" ht="38.25" hidden="1">
      <c r="B491" s="40" t="s">
        <v>367</v>
      </c>
      <c r="C491" s="78">
        <v>1000</v>
      </c>
      <c r="D491" s="78">
        <v>1004</v>
      </c>
      <c r="E491" s="78" t="s">
        <v>648</v>
      </c>
      <c r="F491" s="31"/>
      <c r="G491" s="31"/>
      <c r="H491" s="94">
        <f>'Прил.5'!H497</f>
        <v>45.2</v>
      </c>
    </row>
    <row r="492" spans="2:8" ht="12.75" hidden="1">
      <c r="B492" s="40" t="s">
        <v>538</v>
      </c>
      <c r="C492" s="78">
        <v>1000</v>
      </c>
      <c r="D492" s="78">
        <v>1004</v>
      </c>
      <c r="E492" s="78" t="s">
        <v>648</v>
      </c>
      <c r="F492" s="31" t="s">
        <v>599</v>
      </c>
      <c r="G492" s="30"/>
      <c r="H492" s="94">
        <f>'Прил.5'!H498</f>
        <v>45.2</v>
      </c>
    </row>
    <row r="493" spans="2:8" ht="12.75" hidden="1">
      <c r="B493" s="40" t="s">
        <v>138</v>
      </c>
      <c r="C493" s="78">
        <v>1000</v>
      </c>
      <c r="D493" s="78">
        <v>1004</v>
      </c>
      <c r="E493" s="78" t="s">
        <v>648</v>
      </c>
      <c r="F493" s="31" t="s">
        <v>137</v>
      </c>
      <c r="G493" s="30"/>
      <c r="H493" s="94">
        <f>'Прил.5'!H499</f>
        <v>45.2</v>
      </c>
    </row>
    <row r="494" spans="2:8" ht="12.75" hidden="1">
      <c r="B494" s="40" t="s">
        <v>391</v>
      </c>
      <c r="C494" s="78">
        <v>1000</v>
      </c>
      <c r="D494" s="78">
        <v>1004</v>
      </c>
      <c r="E494" s="78" t="s">
        <v>648</v>
      </c>
      <c r="F494" s="31" t="s">
        <v>137</v>
      </c>
      <c r="G494" s="31">
        <v>3</v>
      </c>
      <c r="H494" s="94">
        <f>'Прил.5'!H500</f>
        <v>45.2</v>
      </c>
    </row>
    <row r="495" spans="2:8" ht="51" hidden="1">
      <c r="B495" s="50" t="s">
        <v>3</v>
      </c>
      <c r="C495" s="78">
        <v>1000</v>
      </c>
      <c r="D495" s="78">
        <v>1004</v>
      </c>
      <c r="E495" s="78" t="s">
        <v>605</v>
      </c>
      <c r="F495" s="30"/>
      <c r="G495" s="30"/>
      <c r="H495" s="94">
        <f>'Прил.5'!H501</f>
        <v>21.6</v>
      </c>
    </row>
    <row r="496" spans="2:8" ht="12.75" hidden="1">
      <c r="B496" s="40" t="s">
        <v>538</v>
      </c>
      <c r="C496" s="78">
        <v>1000</v>
      </c>
      <c r="D496" s="78">
        <v>1004</v>
      </c>
      <c r="E496" s="78" t="s">
        <v>605</v>
      </c>
      <c r="F496" s="31" t="s">
        <v>599</v>
      </c>
      <c r="G496" s="31"/>
      <c r="H496" s="94">
        <f>'Прил.5'!H502</f>
        <v>21.6</v>
      </c>
    </row>
    <row r="497" spans="2:8" ht="12.75" hidden="1">
      <c r="B497" s="40" t="s">
        <v>138</v>
      </c>
      <c r="C497" s="78">
        <v>1000</v>
      </c>
      <c r="D497" s="78">
        <v>1004</v>
      </c>
      <c r="E497" s="78" t="s">
        <v>605</v>
      </c>
      <c r="F497" s="31" t="s">
        <v>137</v>
      </c>
      <c r="G497" s="31"/>
      <c r="H497" s="94">
        <f>'Прил.5'!H503</f>
        <v>21.6</v>
      </c>
    </row>
    <row r="498" spans="2:8" ht="12.75" hidden="1">
      <c r="B498" s="40" t="s">
        <v>391</v>
      </c>
      <c r="C498" s="78">
        <v>1000</v>
      </c>
      <c r="D498" s="78">
        <v>1004</v>
      </c>
      <c r="E498" s="78" t="s">
        <v>605</v>
      </c>
      <c r="F498" s="31" t="s">
        <v>137</v>
      </c>
      <c r="G498" s="31">
        <v>3</v>
      </c>
      <c r="H498" s="94">
        <f>'Прил.5'!H504</f>
        <v>21.6</v>
      </c>
    </row>
    <row r="499" spans="2:8" ht="25.5" hidden="1">
      <c r="B499" s="50" t="s">
        <v>4</v>
      </c>
      <c r="C499" s="78">
        <v>1000</v>
      </c>
      <c r="D499" s="78">
        <v>1004</v>
      </c>
      <c r="E499" s="78" t="s">
        <v>606</v>
      </c>
      <c r="F499" s="30"/>
      <c r="G499" s="30"/>
      <c r="H499" s="94">
        <f>'Прил.5'!H505</f>
        <v>3197.3</v>
      </c>
    </row>
    <row r="500" spans="2:8" ht="12.75" hidden="1">
      <c r="B500" s="40" t="s">
        <v>538</v>
      </c>
      <c r="C500" s="78">
        <v>1000</v>
      </c>
      <c r="D500" s="78">
        <v>1004</v>
      </c>
      <c r="E500" s="78" t="s">
        <v>606</v>
      </c>
      <c r="F500" s="31" t="s">
        <v>599</v>
      </c>
      <c r="G500" s="31"/>
      <c r="H500" s="94">
        <f>'Прил.5'!H506</f>
        <v>3197.3</v>
      </c>
    </row>
    <row r="501" spans="2:8" ht="12.75" hidden="1">
      <c r="B501" s="40" t="s">
        <v>25</v>
      </c>
      <c r="C501" s="78">
        <v>1000</v>
      </c>
      <c r="D501" s="78">
        <v>1004</v>
      </c>
      <c r="E501" s="78" t="s">
        <v>606</v>
      </c>
      <c r="F501" s="31" t="s">
        <v>633</v>
      </c>
      <c r="G501" s="31"/>
      <c r="H501" s="94">
        <f>'Прил.5'!H507</f>
        <v>3197.3</v>
      </c>
    </row>
    <row r="502" spans="2:8" ht="12.75" hidden="1">
      <c r="B502" s="40" t="s">
        <v>391</v>
      </c>
      <c r="C502" s="78">
        <v>1000</v>
      </c>
      <c r="D502" s="78">
        <v>1004</v>
      </c>
      <c r="E502" s="78" t="s">
        <v>606</v>
      </c>
      <c r="F502" s="31" t="s">
        <v>633</v>
      </c>
      <c r="G502" s="31">
        <v>3</v>
      </c>
      <c r="H502" s="94">
        <f>'Прил.5'!H508</f>
        <v>3197.3</v>
      </c>
    </row>
    <row r="503" spans="2:8" ht="25.5" hidden="1">
      <c r="B503" s="50" t="s">
        <v>5</v>
      </c>
      <c r="C503" s="78">
        <v>1000</v>
      </c>
      <c r="D503" s="78">
        <v>1004</v>
      </c>
      <c r="E503" s="78" t="s">
        <v>607</v>
      </c>
      <c r="F503" s="31"/>
      <c r="G503" s="31"/>
      <c r="H503" s="94">
        <f>'Прил.5'!H509</f>
        <v>50</v>
      </c>
    </row>
    <row r="504" spans="2:8" ht="12.75" hidden="1">
      <c r="B504" s="40" t="s">
        <v>538</v>
      </c>
      <c r="C504" s="78">
        <v>1000</v>
      </c>
      <c r="D504" s="78">
        <v>1004</v>
      </c>
      <c r="E504" s="78" t="s">
        <v>607</v>
      </c>
      <c r="F504" s="31" t="s">
        <v>599</v>
      </c>
      <c r="G504" s="31"/>
      <c r="H504" s="94">
        <f>'Прил.5'!H510</f>
        <v>50</v>
      </c>
    </row>
    <row r="505" spans="2:8" ht="12.75" hidden="1">
      <c r="B505" s="40" t="s">
        <v>25</v>
      </c>
      <c r="C505" s="78">
        <v>1000</v>
      </c>
      <c r="D505" s="78">
        <v>1004</v>
      </c>
      <c r="E505" s="78" t="s">
        <v>607</v>
      </c>
      <c r="F505" s="31" t="s">
        <v>633</v>
      </c>
      <c r="G505" s="31"/>
      <c r="H505" s="94">
        <f>'Прил.5'!H511</f>
        <v>50</v>
      </c>
    </row>
    <row r="506" spans="2:8" ht="12.75" hidden="1">
      <c r="B506" s="40" t="s">
        <v>391</v>
      </c>
      <c r="C506" s="78">
        <v>1000</v>
      </c>
      <c r="D506" s="78">
        <v>1004</v>
      </c>
      <c r="E506" s="78" t="s">
        <v>607</v>
      </c>
      <c r="F506" s="31" t="s">
        <v>633</v>
      </c>
      <c r="G506" s="31">
        <v>3</v>
      </c>
      <c r="H506" s="94">
        <f>'Прил.5'!H512</f>
        <v>50</v>
      </c>
    </row>
    <row r="507" spans="2:8" ht="12.75">
      <c r="B507" s="40" t="s">
        <v>327</v>
      </c>
      <c r="C507" s="31" t="s">
        <v>383</v>
      </c>
      <c r="D507" s="31" t="s">
        <v>387</v>
      </c>
      <c r="E507" s="31"/>
      <c r="F507" s="31"/>
      <c r="G507" s="31"/>
      <c r="H507" s="94">
        <f>'Прил.5'!H513</f>
        <v>919.6999999999999</v>
      </c>
    </row>
    <row r="508" spans="2:8" ht="12.75" hidden="1">
      <c r="B508" s="50" t="s">
        <v>414</v>
      </c>
      <c r="C508" s="31" t="s">
        <v>383</v>
      </c>
      <c r="D508" s="31" t="s">
        <v>387</v>
      </c>
      <c r="E508" s="78" t="s">
        <v>415</v>
      </c>
      <c r="F508" s="31"/>
      <c r="G508" s="31"/>
      <c r="H508" s="103">
        <f>'Прил.5'!H514</f>
        <v>919.6999999999999</v>
      </c>
    </row>
    <row r="509" spans="2:8" ht="12.75" hidden="1">
      <c r="B509" s="40" t="s">
        <v>6</v>
      </c>
      <c r="C509" s="31" t="s">
        <v>383</v>
      </c>
      <c r="D509" s="31" t="s">
        <v>387</v>
      </c>
      <c r="E509" s="31" t="s">
        <v>608</v>
      </c>
      <c r="F509" s="31"/>
      <c r="G509" s="31"/>
      <c r="H509" s="103">
        <f>'Прил.5'!H515</f>
        <v>919.6999999999999</v>
      </c>
    </row>
    <row r="510" spans="2:8" ht="25.5" hidden="1">
      <c r="B510" s="40" t="s">
        <v>417</v>
      </c>
      <c r="C510" s="31" t="s">
        <v>383</v>
      </c>
      <c r="D510" s="31" t="s">
        <v>387</v>
      </c>
      <c r="E510" s="31" t="s">
        <v>608</v>
      </c>
      <c r="F510" s="31" t="s">
        <v>217</v>
      </c>
      <c r="G510" s="31"/>
      <c r="H510" s="103">
        <f>'Прил.5'!H516</f>
        <v>881.9</v>
      </c>
    </row>
    <row r="511" spans="2:8" ht="12.75" hidden="1">
      <c r="B511" s="40" t="s">
        <v>418</v>
      </c>
      <c r="C511" s="31" t="s">
        <v>383</v>
      </c>
      <c r="D511" s="31" t="s">
        <v>387</v>
      </c>
      <c r="E511" s="31" t="s">
        <v>608</v>
      </c>
      <c r="F511" s="31" t="s">
        <v>419</v>
      </c>
      <c r="G511" s="31"/>
      <c r="H511" s="103">
        <f>'Прил.5'!H517</f>
        <v>881.9</v>
      </c>
    </row>
    <row r="512" spans="2:8" ht="12.75" hidden="1">
      <c r="B512" s="40" t="s">
        <v>413</v>
      </c>
      <c r="C512" s="31" t="s">
        <v>383</v>
      </c>
      <c r="D512" s="31" t="s">
        <v>387</v>
      </c>
      <c r="E512" s="31" t="s">
        <v>608</v>
      </c>
      <c r="F512" s="31" t="s">
        <v>419</v>
      </c>
      <c r="G512" s="31" t="s">
        <v>402</v>
      </c>
      <c r="H512" s="103">
        <f>'Прил.5'!H518</f>
        <v>109</v>
      </c>
    </row>
    <row r="513" spans="2:8" ht="12.75" hidden="1">
      <c r="B513" s="40" t="s">
        <v>391</v>
      </c>
      <c r="C513" s="31" t="s">
        <v>383</v>
      </c>
      <c r="D513" s="31" t="s">
        <v>387</v>
      </c>
      <c r="E513" s="31" t="s">
        <v>608</v>
      </c>
      <c r="F513" s="31" t="s">
        <v>419</v>
      </c>
      <c r="G513" s="31">
        <v>3</v>
      </c>
      <c r="H513" s="103">
        <f>'Прил.5'!H519</f>
        <v>772.9</v>
      </c>
    </row>
    <row r="514" spans="2:8" ht="12.75" hidden="1">
      <c r="B514" s="50" t="s">
        <v>424</v>
      </c>
      <c r="C514" s="31" t="s">
        <v>383</v>
      </c>
      <c r="D514" s="31" t="s">
        <v>387</v>
      </c>
      <c r="E514" s="31" t="s">
        <v>608</v>
      </c>
      <c r="F514" s="31" t="s">
        <v>425</v>
      </c>
      <c r="G514" s="31"/>
      <c r="H514" s="103">
        <f>'Прил.5'!H520</f>
        <v>37.8</v>
      </c>
    </row>
    <row r="515" spans="2:8" ht="12.75" hidden="1">
      <c r="B515" s="50" t="s">
        <v>426</v>
      </c>
      <c r="C515" s="31" t="s">
        <v>383</v>
      </c>
      <c r="D515" s="31" t="s">
        <v>387</v>
      </c>
      <c r="E515" s="31" t="s">
        <v>608</v>
      </c>
      <c r="F515" s="31" t="s">
        <v>427</v>
      </c>
      <c r="G515" s="31"/>
      <c r="H515" s="103">
        <f>'Прил.5'!H521</f>
        <v>37.8</v>
      </c>
    </row>
    <row r="516" spans="2:8" ht="12.75" hidden="1">
      <c r="B516" s="40" t="s">
        <v>391</v>
      </c>
      <c r="C516" s="31" t="s">
        <v>383</v>
      </c>
      <c r="D516" s="31" t="s">
        <v>387</v>
      </c>
      <c r="E516" s="31" t="s">
        <v>608</v>
      </c>
      <c r="F516" s="31" t="s">
        <v>427</v>
      </c>
      <c r="G516" s="31">
        <v>3</v>
      </c>
      <c r="H516" s="103">
        <f>'Прил.5'!H522</f>
        <v>37.8</v>
      </c>
    </row>
    <row r="517" spans="2:8" ht="12.75">
      <c r="B517" s="59" t="s">
        <v>38</v>
      </c>
      <c r="C517" s="30" t="s">
        <v>388</v>
      </c>
      <c r="D517" s="30"/>
      <c r="E517" s="30"/>
      <c r="F517" s="30"/>
      <c r="G517" s="30"/>
      <c r="H517" s="103">
        <f>'Прил.5'!H523</f>
        <v>76.7</v>
      </c>
    </row>
    <row r="518" spans="2:8" ht="12.75" hidden="1">
      <c r="B518" s="59" t="s">
        <v>413</v>
      </c>
      <c r="C518" s="30"/>
      <c r="D518" s="30"/>
      <c r="E518" s="30"/>
      <c r="F518" s="30"/>
      <c r="G518" s="30" t="s">
        <v>402</v>
      </c>
      <c r="H518" s="103">
        <f>'Прил.5'!H524</f>
        <v>76.7</v>
      </c>
    </row>
    <row r="519" spans="2:8" ht="12.75">
      <c r="B519" s="40" t="s">
        <v>290</v>
      </c>
      <c r="C519" s="31" t="s">
        <v>388</v>
      </c>
      <c r="D519" s="31" t="s">
        <v>289</v>
      </c>
      <c r="E519" s="31"/>
      <c r="F519" s="31"/>
      <c r="G519" s="31"/>
      <c r="H519" s="94">
        <f>'Прил.5'!H525</f>
        <v>76.7</v>
      </c>
    </row>
    <row r="520" spans="2:8" ht="12.75" hidden="1">
      <c r="B520" s="40" t="s">
        <v>609</v>
      </c>
      <c r="C520" s="31" t="s">
        <v>388</v>
      </c>
      <c r="D520" s="31" t="s">
        <v>289</v>
      </c>
      <c r="E520" s="31" t="s">
        <v>610</v>
      </c>
      <c r="F520" s="31"/>
      <c r="G520" s="31"/>
      <c r="H520" s="103">
        <f>'Прил.5'!H526</f>
        <v>76.7</v>
      </c>
    </row>
    <row r="521" spans="2:8" ht="12.75" hidden="1">
      <c r="B521" s="50" t="s">
        <v>611</v>
      </c>
      <c r="C521" s="31" t="s">
        <v>388</v>
      </c>
      <c r="D521" s="31" t="s">
        <v>289</v>
      </c>
      <c r="E521" s="31" t="s">
        <v>612</v>
      </c>
      <c r="F521" s="19"/>
      <c r="G521" s="31"/>
      <c r="H521" s="103">
        <f>'Прил.5'!H527</f>
        <v>76.7</v>
      </c>
    </row>
    <row r="522" spans="2:8" ht="12.75" hidden="1">
      <c r="B522" s="50" t="s">
        <v>424</v>
      </c>
      <c r="C522" s="31" t="s">
        <v>388</v>
      </c>
      <c r="D522" s="31" t="s">
        <v>289</v>
      </c>
      <c r="E522" s="31" t="s">
        <v>612</v>
      </c>
      <c r="F522" s="31" t="s">
        <v>425</v>
      </c>
      <c r="G522" s="31"/>
      <c r="H522" s="103">
        <f>'Прил.5'!H528</f>
        <v>76.7</v>
      </c>
    </row>
    <row r="523" spans="2:8" ht="12.75" hidden="1">
      <c r="B523" s="50" t="s">
        <v>426</v>
      </c>
      <c r="C523" s="31" t="s">
        <v>388</v>
      </c>
      <c r="D523" s="31" t="s">
        <v>289</v>
      </c>
      <c r="E523" s="31" t="s">
        <v>612</v>
      </c>
      <c r="F523" s="31" t="s">
        <v>427</v>
      </c>
      <c r="G523" s="31"/>
      <c r="H523" s="103">
        <f>'Прил.5'!H529</f>
        <v>76.7</v>
      </c>
    </row>
    <row r="524" spans="2:8" ht="12.75" hidden="1">
      <c r="B524" s="40" t="s">
        <v>413</v>
      </c>
      <c r="C524" s="31" t="s">
        <v>388</v>
      </c>
      <c r="D524" s="31" t="s">
        <v>289</v>
      </c>
      <c r="E524" s="31" t="s">
        <v>612</v>
      </c>
      <c r="F524" s="31" t="s">
        <v>427</v>
      </c>
      <c r="G524" s="31">
        <v>2</v>
      </c>
      <c r="H524" s="103">
        <f>'Прил.5'!H530</f>
        <v>76.7</v>
      </c>
    </row>
    <row r="525" spans="2:8" ht="12.75">
      <c r="B525" s="59" t="s">
        <v>51</v>
      </c>
      <c r="C525" s="30" t="s">
        <v>43</v>
      </c>
      <c r="D525" s="30"/>
      <c r="E525" s="30"/>
      <c r="F525" s="30"/>
      <c r="G525" s="30"/>
      <c r="H525" s="103">
        <f>'Прил.5'!H531</f>
        <v>10.4</v>
      </c>
    </row>
    <row r="526" spans="2:8" ht="12.75" hidden="1">
      <c r="B526" s="59" t="s">
        <v>413</v>
      </c>
      <c r="C526" s="30"/>
      <c r="D526" s="30"/>
      <c r="E526" s="30"/>
      <c r="F526" s="30"/>
      <c r="G526" s="30" t="s">
        <v>402</v>
      </c>
      <c r="H526" s="103">
        <f>'Прил.5'!H532</f>
        <v>10.4</v>
      </c>
    </row>
    <row r="527" spans="2:8" ht="12.75">
      <c r="B527" s="40" t="s">
        <v>53</v>
      </c>
      <c r="C527" s="31" t="s">
        <v>43</v>
      </c>
      <c r="D527" s="31" t="s">
        <v>52</v>
      </c>
      <c r="E527" s="31"/>
      <c r="F527" s="31"/>
      <c r="G527" s="31"/>
      <c r="H527" s="94">
        <f>'Прил.5'!H533</f>
        <v>10.4</v>
      </c>
    </row>
    <row r="528" spans="2:8" ht="12.75" hidden="1">
      <c r="B528" s="50" t="s">
        <v>414</v>
      </c>
      <c r="C528" s="31" t="s">
        <v>43</v>
      </c>
      <c r="D528" s="31" t="s">
        <v>52</v>
      </c>
      <c r="E528" s="31" t="s">
        <v>415</v>
      </c>
      <c r="F528" s="31"/>
      <c r="G528" s="31"/>
      <c r="H528" s="103">
        <f>'Прил.5'!H534</f>
        <v>10.4</v>
      </c>
    </row>
    <row r="529" spans="2:8" ht="12.75" hidden="1">
      <c r="B529" s="40" t="s">
        <v>7</v>
      </c>
      <c r="C529" s="31" t="s">
        <v>43</v>
      </c>
      <c r="D529" s="31" t="s">
        <v>52</v>
      </c>
      <c r="E529" s="31" t="s">
        <v>247</v>
      </c>
      <c r="F529" s="31"/>
      <c r="G529" s="31"/>
      <c r="H529" s="103">
        <f>'Прил.5'!H535</f>
        <v>10.4</v>
      </c>
    </row>
    <row r="530" spans="2:8" ht="12.75" hidden="1">
      <c r="B530" s="50" t="s">
        <v>613</v>
      </c>
      <c r="C530" s="31" t="s">
        <v>43</v>
      </c>
      <c r="D530" s="31" t="s">
        <v>52</v>
      </c>
      <c r="E530" s="31" t="s">
        <v>247</v>
      </c>
      <c r="F530" s="31" t="s">
        <v>614</v>
      </c>
      <c r="G530" s="31"/>
      <c r="H530" s="103">
        <f>'Прил.5'!H536</f>
        <v>10.4</v>
      </c>
    </row>
    <row r="531" spans="2:8" ht="12.75" hidden="1">
      <c r="B531" s="40" t="s">
        <v>250</v>
      </c>
      <c r="C531" s="31" t="s">
        <v>43</v>
      </c>
      <c r="D531" s="31" t="s">
        <v>52</v>
      </c>
      <c r="E531" s="31" t="s">
        <v>247</v>
      </c>
      <c r="F531" s="31" t="s">
        <v>249</v>
      </c>
      <c r="G531" s="31"/>
      <c r="H531" s="103">
        <f>'Прил.5'!H537</f>
        <v>10.4</v>
      </c>
    </row>
    <row r="532" spans="2:8" ht="12.75" hidden="1">
      <c r="B532" s="40" t="s">
        <v>413</v>
      </c>
      <c r="C532" s="31" t="s">
        <v>43</v>
      </c>
      <c r="D532" s="31" t="s">
        <v>52</v>
      </c>
      <c r="E532" s="31" t="s">
        <v>247</v>
      </c>
      <c r="F532" s="31" t="s">
        <v>249</v>
      </c>
      <c r="G532" s="31">
        <v>2</v>
      </c>
      <c r="H532" s="103">
        <f>'Прил.5'!H538</f>
        <v>10.4</v>
      </c>
    </row>
    <row r="533" spans="2:8" ht="12.75">
      <c r="B533" s="59" t="s">
        <v>341</v>
      </c>
      <c r="C533" s="30" t="s">
        <v>340</v>
      </c>
      <c r="D533" s="30"/>
      <c r="E533" s="30"/>
      <c r="F533" s="30"/>
      <c r="G533" s="30"/>
      <c r="H533" s="103">
        <f>'Прил.5'!H539</f>
        <v>8527.199999999999</v>
      </c>
    </row>
    <row r="534" spans="2:8" ht="12.75" hidden="1">
      <c r="B534" s="47" t="s">
        <v>413</v>
      </c>
      <c r="C534" s="48"/>
      <c r="D534" s="48"/>
      <c r="E534" s="48"/>
      <c r="F534" s="48"/>
      <c r="G534" s="48">
        <v>2</v>
      </c>
      <c r="H534" s="103">
        <f>'Прил.5'!H540</f>
        <v>648.8</v>
      </c>
    </row>
    <row r="535" spans="2:8" ht="12.75" hidden="1">
      <c r="B535" s="47" t="s">
        <v>391</v>
      </c>
      <c r="C535" s="48"/>
      <c r="D535" s="48"/>
      <c r="E535" s="48"/>
      <c r="F535" s="48"/>
      <c r="G535" s="48">
        <v>3</v>
      </c>
      <c r="H535" s="103">
        <f>'Прил.5'!H541</f>
        <v>7878.4</v>
      </c>
    </row>
    <row r="536" spans="2:8" ht="18.75" customHeight="1">
      <c r="B536" s="40" t="s">
        <v>343</v>
      </c>
      <c r="C536" s="31" t="s">
        <v>340</v>
      </c>
      <c r="D536" s="31" t="s">
        <v>342</v>
      </c>
      <c r="E536" s="31"/>
      <c r="F536" s="31"/>
      <c r="G536" s="31"/>
      <c r="H536" s="94">
        <f>'Прил.5'!H542</f>
        <v>7878.4</v>
      </c>
    </row>
    <row r="537" spans="2:8" ht="12.75" hidden="1">
      <c r="B537" s="50" t="s">
        <v>414</v>
      </c>
      <c r="C537" s="31" t="s">
        <v>340</v>
      </c>
      <c r="D537" s="31" t="s">
        <v>342</v>
      </c>
      <c r="E537" s="31" t="s">
        <v>415</v>
      </c>
      <c r="F537" s="31"/>
      <c r="G537" s="31"/>
      <c r="H537" s="94">
        <f>'Прил.5'!H543</f>
        <v>7878.4</v>
      </c>
    </row>
    <row r="538" spans="2:8" ht="25.5" hidden="1">
      <c r="B538" s="40" t="s">
        <v>8</v>
      </c>
      <c r="C538" s="31" t="s">
        <v>340</v>
      </c>
      <c r="D538" s="31" t="s">
        <v>342</v>
      </c>
      <c r="E538" s="31" t="s">
        <v>615</v>
      </c>
      <c r="F538" s="31"/>
      <c r="G538" s="31"/>
      <c r="H538" s="94">
        <f>'Прил.5'!H544</f>
        <v>7878.4</v>
      </c>
    </row>
    <row r="539" spans="2:8" ht="12.75" hidden="1">
      <c r="B539" s="55" t="s">
        <v>258</v>
      </c>
      <c r="C539" s="31" t="s">
        <v>340</v>
      </c>
      <c r="D539" s="31" t="s">
        <v>342</v>
      </c>
      <c r="E539" s="31" t="s">
        <v>615</v>
      </c>
      <c r="F539" s="31" t="s">
        <v>492</v>
      </c>
      <c r="G539" s="31"/>
      <c r="H539" s="94">
        <f>'Прил.5'!H545</f>
        <v>7878.4</v>
      </c>
    </row>
    <row r="540" spans="2:8" ht="12.75" hidden="1">
      <c r="B540" s="55" t="s">
        <v>252</v>
      </c>
      <c r="C540" s="31" t="s">
        <v>340</v>
      </c>
      <c r="D540" s="31" t="s">
        <v>342</v>
      </c>
      <c r="E540" s="31" t="s">
        <v>615</v>
      </c>
      <c r="F540" s="31" t="s">
        <v>251</v>
      </c>
      <c r="G540" s="31"/>
      <c r="H540" s="94">
        <f>'Прил.5'!H546</f>
        <v>7878.4</v>
      </c>
    </row>
    <row r="541" spans="2:8" ht="12.75" hidden="1">
      <c r="B541" s="55" t="s">
        <v>391</v>
      </c>
      <c r="C541" s="31" t="s">
        <v>340</v>
      </c>
      <c r="D541" s="31" t="s">
        <v>342</v>
      </c>
      <c r="E541" s="31" t="s">
        <v>615</v>
      </c>
      <c r="F541" s="31" t="s">
        <v>251</v>
      </c>
      <c r="G541" s="31">
        <v>3</v>
      </c>
      <c r="H541" s="94">
        <f>'Прил.5'!H547</f>
        <v>7878.4</v>
      </c>
    </row>
    <row r="542" spans="2:8" ht="12.75">
      <c r="B542" s="40" t="s">
        <v>345</v>
      </c>
      <c r="C542" s="31" t="s">
        <v>340</v>
      </c>
      <c r="D542" s="31" t="s">
        <v>344</v>
      </c>
      <c r="E542" s="31"/>
      <c r="F542" s="31"/>
      <c r="G542" s="31"/>
      <c r="H542" s="94">
        <f>'Прил.5'!H548</f>
        <v>648.8</v>
      </c>
    </row>
    <row r="543" spans="2:8" ht="12.75" hidden="1">
      <c r="B543" s="50" t="s">
        <v>414</v>
      </c>
      <c r="C543" s="31" t="s">
        <v>340</v>
      </c>
      <c r="D543" s="31" t="s">
        <v>344</v>
      </c>
      <c r="E543" s="31" t="s">
        <v>415</v>
      </c>
      <c r="F543" s="31"/>
      <c r="G543" s="31"/>
      <c r="H543" s="103">
        <f>'Прил.5'!H549</f>
        <v>648.8</v>
      </c>
    </row>
    <row r="544" spans="2:8" ht="12.75" hidden="1">
      <c r="B544" s="40" t="s">
        <v>9</v>
      </c>
      <c r="C544" s="31" t="s">
        <v>340</v>
      </c>
      <c r="D544" s="31" t="s">
        <v>344</v>
      </c>
      <c r="E544" s="31" t="s">
        <v>616</v>
      </c>
      <c r="F544" s="31"/>
      <c r="G544" s="31"/>
      <c r="H544" s="103">
        <f>'Прил.5'!H550</f>
        <v>648.8</v>
      </c>
    </row>
    <row r="545" spans="2:8" ht="12.75" hidden="1">
      <c r="B545" s="55" t="s">
        <v>258</v>
      </c>
      <c r="C545" s="31" t="s">
        <v>340</v>
      </c>
      <c r="D545" s="31" t="s">
        <v>344</v>
      </c>
      <c r="E545" s="31" t="s">
        <v>616</v>
      </c>
      <c r="F545" s="31" t="s">
        <v>492</v>
      </c>
      <c r="G545" s="31"/>
      <c r="H545" s="103">
        <f>'Прил.5'!H551</f>
        <v>648.8</v>
      </c>
    </row>
    <row r="546" spans="2:8" ht="12.75" hidden="1">
      <c r="B546" s="55" t="s">
        <v>254</v>
      </c>
      <c r="C546" s="31" t="s">
        <v>340</v>
      </c>
      <c r="D546" s="31" t="s">
        <v>344</v>
      </c>
      <c r="E546" s="31" t="s">
        <v>616</v>
      </c>
      <c r="F546" s="31" t="s">
        <v>253</v>
      </c>
      <c r="G546" s="31"/>
      <c r="H546" s="103">
        <f>'Прил.5'!H552</f>
        <v>648.8</v>
      </c>
    </row>
    <row r="547" spans="2:8" ht="12.75" hidden="1">
      <c r="B547" s="55" t="s">
        <v>413</v>
      </c>
      <c r="C547" s="31" t="s">
        <v>340</v>
      </c>
      <c r="D547" s="31" t="s">
        <v>344</v>
      </c>
      <c r="E547" s="31" t="s">
        <v>616</v>
      </c>
      <c r="F547" s="31" t="s">
        <v>253</v>
      </c>
      <c r="G547" s="31">
        <v>2</v>
      </c>
      <c r="H547" s="103">
        <f>'Прил.5'!H553</f>
        <v>648.8</v>
      </c>
    </row>
  </sheetData>
  <sheetProtection/>
  <autoFilter ref="B9:G587"/>
  <mergeCells count="2">
    <mergeCell ref="B8:G8"/>
    <mergeCell ref="B7:H7"/>
  </mergeCells>
  <printOptions/>
  <pageMargins left="0.84" right="0.2" top="0.81" bottom="0.27" header="0.2" footer="0.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553"/>
  <sheetViews>
    <sheetView workbookViewId="0" topLeftCell="A1">
      <pane xSplit="7" ySplit="9" topLeftCell="H28" activePane="bottomRight" state="frozen"/>
      <selection pane="topLeft" activeCell="B53" sqref="B53:C53"/>
      <selection pane="topRight" activeCell="B53" sqref="B53:C53"/>
      <selection pane="bottomLeft" activeCell="B53" sqref="B53:C53"/>
      <selection pane="bottomRight" activeCell="B53" sqref="B53:C53"/>
    </sheetView>
  </sheetViews>
  <sheetFormatPr defaultColWidth="9.00390625" defaultRowHeight="12.75"/>
  <cols>
    <col min="1" max="1" width="9.125" style="26" customWidth="1"/>
    <col min="2" max="2" width="129.125" style="54" customWidth="1"/>
    <col min="3" max="3" width="5.125" style="26" customWidth="1"/>
    <col min="4" max="4" width="5.25390625" style="26" customWidth="1"/>
    <col min="5" max="5" width="10.25390625" style="26" customWidth="1"/>
    <col min="6" max="6" width="7.125" style="26" customWidth="1"/>
    <col min="7" max="7" width="3.125" style="26" customWidth="1"/>
    <col min="8" max="8" width="10.75390625" style="26" customWidth="1"/>
    <col min="9" max="16384" width="9.125" style="26" customWidth="1"/>
  </cols>
  <sheetData>
    <row r="2" spans="3:8" ht="12.75">
      <c r="C2" s="25"/>
      <c r="D2" s="25"/>
      <c r="E2" s="25"/>
      <c r="F2" s="25"/>
      <c r="G2" s="25"/>
      <c r="H2" s="100" t="s">
        <v>470</v>
      </c>
    </row>
    <row r="3" spans="4:8" ht="12.75" customHeight="1">
      <c r="D3" s="168"/>
      <c r="E3" s="168"/>
      <c r="F3" s="168"/>
      <c r="G3" s="168"/>
      <c r="H3" s="111" t="s">
        <v>632</v>
      </c>
    </row>
    <row r="4" spans="4:8" ht="12.75" customHeight="1">
      <c r="D4" s="168"/>
      <c r="E4" s="168"/>
      <c r="F4" s="168"/>
      <c r="G4" s="168"/>
      <c r="H4" s="111" t="s">
        <v>471</v>
      </c>
    </row>
    <row r="5" spans="2:8" ht="12.75" customHeight="1">
      <c r="B5" s="69"/>
      <c r="D5" s="168"/>
      <c r="E5" s="168"/>
      <c r="F5" s="168"/>
      <c r="G5" s="168"/>
      <c r="H5" s="111" t="s">
        <v>473</v>
      </c>
    </row>
    <row r="6" spans="2:7" ht="12.75">
      <c r="B6" s="69"/>
      <c r="C6" s="28"/>
      <c r="D6" s="28"/>
      <c r="E6" s="28"/>
      <c r="F6" s="28"/>
      <c r="G6" s="28"/>
    </row>
    <row r="7" spans="2:8" ht="41.25" customHeight="1">
      <c r="B7" s="302" t="s">
        <v>407</v>
      </c>
      <c r="C7" s="302"/>
      <c r="D7" s="302"/>
      <c r="E7" s="302"/>
      <c r="F7" s="302"/>
      <c r="G7" s="302"/>
      <c r="H7" s="302"/>
    </row>
    <row r="8" spans="2:7" ht="12.75">
      <c r="B8" s="301"/>
      <c r="C8" s="301"/>
      <c r="D8" s="301"/>
      <c r="E8" s="301"/>
      <c r="F8" s="301"/>
      <c r="G8" s="301"/>
    </row>
    <row r="9" spans="2:8" ht="35.25" customHeight="1">
      <c r="B9" s="169" t="s">
        <v>310</v>
      </c>
      <c r="C9" s="48" t="s">
        <v>408</v>
      </c>
      <c r="D9" s="48" t="s">
        <v>352</v>
      </c>
      <c r="E9" s="48" t="s">
        <v>389</v>
      </c>
      <c r="F9" s="48" t="s">
        <v>328</v>
      </c>
      <c r="G9" s="171" t="s">
        <v>390</v>
      </c>
      <c r="H9" s="29" t="s">
        <v>409</v>
      </c>
    </row>
    <row r="10" spans="2:8" ht="12.75">
      <c r="B10" s="47" t="s">
        <v>410</v>
      </c>
      <c r="C10" s="48"/>
      <c r="D10" s="48"/>
      <c r="E10" s="48"/>
      <c r="F10" s="48"/>
      <c r="G10" s="48"/>
      <c r="H10" s="103">
        <f>H16+H142+H157+H165+H191+H222+H396+H434+H523+H531+H539</f>
        <v>196958.30000000008</v>
      </c>
    </row>
    <row r="11" spans="2:8" ht="12.75">
      <c r="B11" s="47" t="s">
        <v>406</v>
      </c>
      <c r="C11" s="48"/>
      <c r="D11" s="48"/>
      <c r="E11" s="48"/>
      <c r="F11" s="48"/>
      <c r="G11" s="48">
        <v>1</v>
      </c>
      <c r="H11" s="103">
        <f>H397</f>
        <v>2456.2999999999997</v>
      </c>
    </row>
    <row r="12" spans="2:8" ht="12.75">
      <c r="B12" s="47" t="s">
        <v>413</v>
      </c>
      <c r="C12" s="48"/>
      <c r="D12" s="48"/>
      <c r="E12" s="48"/>
      <c r="F12" s="48"/>
      <c r="G12" s="48">
        <v>2</v>
      </c>
      <c r="H12" s="103">
        <f>H17+H143+H158+H166+H192+H223+H398+H435+H524+H532+H540</f>
        <v>79686.59999999998</v>
      </c>
    </row>
    <row r="13" spans="2:8" ht="12.75">
      <c r="B13" s="47" t="s">
        <v>391</v>
      </c>
      <c r="C13" s="48"/>
      <c r="D13" s="48"/>
      <c r="E13" s="48"/>
      <c r="F13" s="48"/>
      <c r="G13" s="48">
        <v>3</v>
      </c>
      <c r="H13" s="103">
        <f>H18+H167+H193+H224+H399+H436+H541</f>
        <v>105616.79999999999</v>
      </c>
    </row>
    <row r="14" spans="2:8" ht="12.75">
      <c r="B14" s="47" t="s">
        <v>392</v>
      </c>
      <c r="C14" s="48"/>
      <c r="D14" s="48"/>
      <c r="E14" s="48"/>
      <c r="F14" s="48"/>
      <c r="G14" s="48">
        <v>4</v>
      </c>
      <c r="H14" s="103">
        <f>H144+H225+H400+H437</f>
        <v>8156.1</v>
      </c>
    </row>
    <row r="15" spans="2:8" ht="12.75">
      <c r="B15" s="162" t="s">
        <v>48</v>
      </c>
      <c r="C15" s="48"/>
      <c r="D15" s="48"/>
      <c r="E15" s="48"/>
      <c r="F15" s="48"/>
      <c r="G15" s="48">
        <v>5</v>
      </c>
      <c r="H15" s="103">
        <f>H194</f>
        <v>1042.5</v>
      </c>
    </row>
    <row r="16" spans="2:8" ht="12.75">
      <c r="B16" s="59" t="s">
        <v>311</v>
      </c>
      <c r="C16" s="30" t="s">
        <v>353</v>
      </c>
      <c r="D16" s="30"/>
      <c r="E16" s="30"/>
      <c r="F16" s="30"/>
      <c r="G16" s="30"/>
      <c r="H16" s="103">
        <f>H19+H25+H41+H58+H70+H76</f>
        <v>21648.1</v>
      </c>
    </row>
    <row r="17" spans="2:8" ht="12.75">
      <c r="B17" s="47" t="s">
        <v>413</v>
      </c>
      <c r="C17" s="30"/>
      <c r="D17" s="30"/>
      <c r="E17" s="30"/>
      <c r="F17" s="30"/>
      <c r="G17" s="48">
        <v>2</v>
      </c>
      <c r="H17" s="103">
        <f>H24+H30+H34+H37+H40+H46+H49+H52+H63+H66+H56+H69+H75+H81+H89+H97+H105+H109+H112+H115+H125+H131+H136+H141</f>
        <v>21026.1</v>
      </c>
    </row>
    <row r="18" spans="2:8" ht="12.75">
      <c r="B18" s="47" t="s">
        <v>391</v>
      </c>
      <c r="C18" s="30"/>
      <c r="D18" s="30"/>
      <c r="E18" s="30"/>
      <c r="F18" s="30"/>
      <c r="G18" s="48">
        <v>3</v>
      </c>
      <c r="H18" s="103">
        <f>H82+H85+H90+H93+H98+H101+H121</f>
        <v>621.9999999999999</v>
      </c>
    </row>
    <row r="19" spans="2:8" ht="12.75">
      <c r="B19" s="40" t="s">
        <v>34</v>
      </c>
      <c r="C19" s="31" t="s">
        <v>353</v>
      </c>
      <c r="D19" s="31" t="s">
        <v>354</v>
      </c>
      <c r="E19" s="31"/>
      <c r="F19" s="31"/>
      <c r="G19" s="31"/>
      <c r="H19" s="94">
        <f>H20</f>
        <v>1115.2</v>
      </c>
    </row>
    <row r="20" spans="2:8" ht="12.75">
      <c r="B20" s="50" t="s">
        <v>414</v>
      </c>
      <c r="C20" s="31" t="s">
        <v>353</v>
      </c>
      <c r="D20" s="31" t="s">
        <v>354</v>
      </c>
      <c r="E20" s="31" t="s">
        <v>415</v>
      </c>
      <c r="F20" s="31"/>
      <c r="G20" s="31"/>
      <c r="H20" s="94">
        <f>H21</f>
        <v>1115.2</v>
      </c>
    </row>
    <row r="21" spans="2:8" ht="12.75">
      <c r="B21" s="40" t="s">
        <v>635</v>
      </c>
      <c r="C21" s="31" t="s">
        <v>353</v>
      </c>
      <c r="D21" s="31" t="s">
        <v>354</v>
      </c>
      <c r="E21" s="31" t="s">
        <v>416</v>
      </c>
      <c r="F21" s="31"/>
      <c r="G21" s="31"/>
      <c r="H21" s="94">
        <f>H22</f>
        <v>1115.2</v>
      </c>
    </row>
    <row r="22" spans="2:8" ht="25.5">
      <c r="B22" s="40" t="s">
        <v>417</v>
      </c>
      <c r="C22" s="31" t="s">
        <v>353</v>
      </c>
      <c r="D22" s="31" t="s">
        <v>354</v>
      </c>
      <c r="E22" s="31" t="s">
        <v>416</v>
      </c>
      <c r="F22" s="31" t="s">
        <v>217</v>
      </c>
      <c r="G22" s="31"/>
      <c r="H22" s="94">
        <f>H23</f>
        <v>1115.2</v>
      </c>
    </row>
    <row r="23" spans="2:8" ht="12.75">
      <c r="B23" s="40" t="s">
        <v>418</v>
      </c>
      <c r="C23" s="31" t="s">
        <v>353</v>
      </c>
      <c r="D23" s="31" t="s">
        <v>354</v>
      </c>
      <c r="E23" s="31" t="s">
        <v>416</v>
      </c>
      <c r="F23" s="31" t="s">
        <v>419</v>
      </c>
      <c r="G23" s="31"/>
      <c r="H23" s="94">
        <f>H24</f>
        <v>1115.2</v>
      </c>
    </row>
    <row r="24" spans="2:8" ht="12.75">
      <c r="B24" s="40" t="s">
        <v>413</v>
      </c>
      <c r="C24" s="31" t="s">
        <v>353</v>
      </c>
      <c r="D24" s="31" t="s">
        <v>354</v>
      </c>
      <c r="E24" s="31" t="s">
        <v>416</v>
      </c>
      <c r="F24" s="31" t="s">
        <v>419</v>
      </c>
      <c r="G24" s="31">
        <v>2</v>
      </c>
      <c r="H24" s="94">
        <v>1115.2</v>
      </c>
    </row>
    <row r="25" spans="2:8" ht="25.5">
      <c r="B25" s="50" t="s">
        <v>420</v>
      </c>
      <c r="C25" s="31" t="s">
        <v>353</v>
      </c>
      <c r="D25" s="31" t="s">
        <v>355</v>
      </c>
      <c r="E25" s="78"/>
      <c r="F25" s="31"/>
      <c r="G25" s="31"/>
      <c r="H25" s="94">
        <f>H26</f>
        <v>336.20000000000005</v>
      </c>
    </row>
    <row r="26" spans="2:8" ht="12.75">
      <c r="B26" s="50" t="s">
        <v>414</v>
      </c>
      <c r="C26" s="31" t="s">
        <v>353</v>
      </c>
      <c r="D26" s="31" t="s">
        <v>355</v>
      </c>
      <c r="E26" s="78" t="s">
        <v>415</v>
      </c>
      <c r="F26" s="31"/>
      <c r="G26" s="31"/>
      <c r="H26" s="94">
        <f>H27+H31</f>
        <v>336.20000000000005</v>
      </c>
    </row>
    <row r="27" spans="2:8" ht="12.75">
      <c r="B27" s="40" t="s">
        <v>283</v>
      </c>
      <c r="C27" s="31" t="s">
        <v>353</v>
      </c>
      <c r="D27" s="31" t="s">
        <v>355</v>
      </c>
      <c r="E27" s="78" t="s">
        <v>421</v>
      </c>
      <c r="F27" s="31"/>
      <c r="G27" s="31"/>
      <c r="H27" s="94">
        <f>H28</f>
        <v>78.4</v>
      </c>
    </row>
    <row r="28" spans="2:8" ht="25.5">
      <c r="B28" s="40" t="s">
        <v>417</v>
      </c>
      <c r="C28" s="31" t="s">
        <v>353</v>
      </c>
      <c r="D28" s="31" t="s">
        <v>355</v>
      </c>
      <c r="E28" s="78" t="s">
        <v>421</v>
      </c>
      <c r="F28" s="31" t="s">
        <v>217</v>
      </c>
      <c r="G28" s="31"/>
      <c r="H28" s="94">
        <f>H29</f>
        <v>78.4</v>
      </c>
    </row>
    <row r="29" spans="2:8" ht="12.75">
      <c r="B29" s="40" t="s">
        <v>418</v>
      </c>
      <c r="C29" s="31" t="s">
        <v>353</v>
      </c>
      <c r="D29" s="31" t="s">
        <v>355</v>
      </c>
      <c r="E29" s="78" t="s">
        <v>421</v>
      </c>
      <c r="F29" s="31" t="s">
        <v>419</v>
      </c>
      <c r="G29" s="31"/>
      <c r="H29" s="94">
        <f>H30</f>
        <v>78.4</v>
      </c>
    </row>
    <row r="30" spans="2:8" ht="12.75">
      <c r="B30" s="40" t="s">
        <v>413</v>
      </c>
      <c r="C30" s="31" t="s">
        <v>353</v>
      </c>
      <c r="D30" s="31" t="s">
        <v>355</v>
      </c>
      <c r="E30" s="78" t="s">
        <v>421</v>
      </c>
      <c r="F30" s="31" t="s">
        <v>419</v>
      </c>
      <c r="G30" s="31">
        <v>2</v>
      </c>
      <c r="H30" s="94">
        <v>78.4</v>
      </c>
    </row>
    <row r="31" spans="2:8" ht="12.75">
      <c r="B31" s="40" t="s">
        <v>422</v>
      </c>
      <c r="C31" s="31" t="s">
        <v>353</v>
      </c>
      <c r="D31" s="31" t="s">
        <v>355</v>
      </c>
      <c r="E31" s="78" t="s">
        <v>423</v>
      </c>
      <c r="F31" s="31"/>
      <c r="G31" s="31"/>
      <c r="H31" s="94">
        <f>H32+H35+H38</f>
        <v>257.8</v>
      </c>
    </row>
    <row r="32" spans="2:8" ht="25.5">
      <c r="B32" s="40" t="s">
        <v>417</v>
      </c>
      <c r="C32" s="31" t="s">
        <v>353</v>
      </c>
      <c r="D32" s="31" t="s">
        <v>355</v>
      </c>
      <c r="E32" s="78" t="s">
        <v>423</v>
      </c>
      <c r="F32" s="31" t="s">
        <v>217</v>
      </c>
      <c r="G32" s="31"/>
      <c r="H32" s="94">
        <f>H33</f>
        <v>242.3</v>
      </c>
    </row>
    <row r="33" spans="2:8" ht="12.75">
      <c r="B33" s="40" t="s">
        <v>418</v>
      </c>
      <c r="C33" s="31" t="s">
        <v>353</v>
      </c>
      <c r="D33" s="31" t="s">
        <v>355</v>
      </c>
      <c r="E33" s="78" t="s">
        <v>423</v>
      </c>
      <c r="F33" s="31" t="s">
        <v>419</v>
      </c>
      <c r="G33" s="31"/>
      <c r="H33" s="94">
        <f>H34</f>
        <v>242.3</v>
      </c>
    </row>
    <row r="34" spans="2:8" ht="12.75">
      <c r="B34" s="40" t="s">
        <v>413</v>
      </c>
      <c r="C34" s="31" t="s">
        <v>353</v>
      </c>
      <c r="D34" s="31" t="s">
        <v>355</v>
      </c>
      <c r="E34" s="78" t="s">
        <v>423</v>
      </c>
      <c r="F34" s="31" t="s">
        <v>419</v>
      </c>
      <c r="G34" s="31">
        <v>2</v>
      </c>
      <c r="H34" s="94">
        <v>242.3</v>
      </c>
    </row>
    <row r="35" spans="2:8" ht="12.75">
      <c r="B35" s="50" t="s">
        <v>424</v>
      </c>
      <c r="C35" s="31" t="s">
        <v>353</v>
      </c>
      <c r="D35" s="31" t="s">
        <v>355</v>
      </c>
      <c r="E35" s="78" t="s">
        <v>423</v>
      </c>
      <c r="F35" s="31" t="s">
        <v>425</v>
      </c>
      <c r="G35" s="31"/>
      <c r="H35" s="94">
        <f>H36</f>
        <v>10.8</v>
      </c>
    </row>
    <row r="36" spans="2:8" ht="12.75">
      <c r="B36" s="50" t="s">
        <v>426</v>
      </c>
      <c r="C36" s="31" t="s">
        <v>353</v>
      </c>
      <c r="D36" s="31" t="s">
        <v>355</v>
      </c>
      <c r="E36" s="78" t="s">
        <v>423</v>
      </c>
      <c r="F36" s="31" t="s">
        <v>427</v>
      </c>
      <c r="G36" s="31"/>
      <c r="H36" s="94">
        <f>H37</f>
        <v>10.8</v>
      </c>
    </row>
    <row r="37" spans="2:8" ht="12.75">
      <c r="B37" s="40" t="s">
        <v>413</v>
      </c>
      <c r="C37" s="31" t="s">
        <v>353</v>
      </c>
      <c r="D37" s="31" t="s">
        <v>355</v>
      </c>
      <c r="E37" s="78" t="s">
        <v>423</v>
      </c>
      <c r="F37" s="31" t="s">
        <v>427</v>
      </c>
      <c r="G37" s="31">
        <v>2</v>
      </c>
      <c r="H37" s="94">
        <v>10.8</v>
      </c>
    </row>
    <row r="38" spans="2:8" ht="12.75">
      <c r="B38" s="50" t="s">
        <v>429</v>
      </c>
      <c r="C38" s="31" t="s">
        <v>353</v>
      </c>
      <c r="D38" s="31" t="s">
        <v>355</v>
      </c>
      <c r="E38" s="78" t="s">
        <v>423</v>
      </c>
      <c r="F38" s="31" t="s">
        <v>103</v>
      </c>
      <c r="G38" s="31"/>
      <c r="H38" s="94">
        <f>H39</f>
        <v>4.7</v>
      </c>
    </row>
    <row r="39" spans="2:8" ht="12.75">
      <c r="B39" s="50" t="s">
        <v>430</v>
      </c>
      <c r="C39" s="31" t="s">
        <v>353</v>
      </c>
      <c r="D39" s="31" t="s">
        <v>355</v>
      </c>
      <c r="E39" s="78" t="s">
        <v>423</v>
      </c>
      <c r="F39" s="31" t="s">
        <v>431</v>
      </c>
      <c r="G39" s="31"/>
      <c r="H39" s="94">
        <f>H40</f>
        <v>4.7</v>
      </c>
    </row>
    <row r="40" spans="2:8" ht="12.75">
      <c r="B40" s="40" t="s">
        <v>413</v>
      </c>
      <c r="C40" s="31" t="s">
        <v>353</v>
      </c>
      <c r="D40" s="31" t="s">
        <v>355</v>
      </c>
      <c r="E40" s="78" t="s">
        <v>423</v>
      </c>
      <c r="F40" s="31" t="s">
        <v>431</v>
      </c>
      <c r="G40" s="31" t="s">
        <v>402</v>
      </c>
      <c r="H40" s="94">
        <v>4.7</v>
      </c>
    </row>
    <row r="41" spans="2:8" ht="25.5">
      <c r="B41" s="50" t="s">
        <v>428</v>
      </c>
      <c r="C41" s="31" t="s">
        <v>353</v>
      </c>
      <c r="D41" s="31" t="s">
        <v>356</v>
      </c>
      <c r="E41" s="78"/>
      <c r="F41" s="31"/>
      <c r="G41" s="31"/>
      <c r="H41" s="94">
        <f>H42+H53</f>
        <v>16042.4</v>
      </c>
    </row>
    <row r="42" spans="2:8" ht="12.75">
      <c r="B42" s="40" t="s">
        <v>414</v>
      </c>
      <c r="C42" s="31" t="s">
        <v>353</v>
      </c>
      <c r="D42" s="31" t="s">
        <v>356</v>
      </c>
      <c r="E42" s="78" t="s">
        <v>415</v>
      </c>
      <c r="F42" s="31"/>
      <c r="G42" s="31"/>
      <c r="H42" s="94">
        <f>H43</f>
        <v>16032.4</v>
      </c>
    </row>
    <row r="43" spans="2:8" ht="12.75">
      <c r="B43" s="40" t="s">
        <v>422</v>
      </c>
      <c r="C43" s="31" t="s">
        <v>353</v>
      </c>
      <c r="D43" s="31" t="s">
        <v>356</v>
      </c>
      <c r="E43" s="78" t="s">
        <v>423</v>
      </c>
      <c r="F43" s="31"/>
      <c r="G43" s="31"/>
      <c r="H43" s="94">
        <f>H44+H47+H50</f>
        <v>16032.4</v>
      </c>
    </row>
    <row r="44" spans="2:8" ht="25.5">
      <c r="B44" s="40" t="s">
        <v>417</v>
      </c>
      <c r="C44" s="31" t="s">
        <v>353</v>
      </c>
      <c r="D44" s="31" t="s">
        <v>356</v>
      </c>
      <c r="E44" s="78" t="s">
        <v>423</v>
      </c>
      <c r="F44" s="31" t="s">
        <v>217</v>
      </c>
      <c r="G44" s="31"/>
      <c r="H44" s="94">
        <f>H45</f>
        <v>13003.5</v>
      </c>
    </row>
    <row r="45" spans="2:8" ht="12.75">
      <c r="B45" s="40" t="s">
        <v>418</v>
      </c>
      <c r="C45" s="31" t="s">
        <v>353</v>
      </c>
      <c r="D45" s="31" t="s">
        <v>356</v>
      </c>
      <c r="E45" s="78" t="s">
        <v>423</v>
      </c>
      <c r="F45" s="31" t="s">
        <v>419</v>
      </c>
      <c r="G45" s="31"/>
      <c r="H45" s="94">
        <f>H46</f>
        <v>13003.5</v>
      </c>
    </row>
    <row r="46" spans="2:8" ht="12.75">
      <c r="B46" s="40" t="s">
        <v>413</v>
      </c>
      <c r="C46" s="31" t="s">
        <v>353</v>
      </c>
      <c r="D46" s="31" t="s">
        <v>356</v>
      </c>
      <c r="E46" s="78" t="s">
        <v>423</v>
      </c>
      <c r="F46" s="31" t="s">
        <v>419</v>
      </c>
      <c r="G46" s="31">
        <v>2</v>
      </c>
      <c r="H46" s="94">
        <v>13003.5</v>
      </c>
    </row>
    <row r="47" spans="2:8" ht="12.75">
      <c r="B47" s="50" t="s">
        <v>424</v>
      </c>
      <c r="C47" s="31" t="s">
        <v>353</v>
      </c>
      <c r="D47" s="31" t="s">
        <v>356</v>
      </c>
      <c r="E47" s="78" t="s">
        <v>423</v>
      </c>
      <c r="F47" s="31" t="s">
        <v>425</v>
      </c>
      <c r="G47" s="31"/>
      <c r="H47" s="94">
        <f>H48</f>
        <v>3008.4</v>
      </c>
    </row>
    <row r="48" spans="2:8" ht="12.75">
      <c r="B48" s="50" t="s">
        <v>426</v>
      </c>
      <c r="C48" s="31" t="s">
        <v>353</v>
      </c>
      <c r="D48" s="31" t="s">
        <v>356</v>
      </c>
      <c r="E48" s="78" t="s">
        <v>423</v>
      </c>
      <c r="F48" s="31" t="s">
        <v>427</v>
      </c>
      <c r="G48" s="31"/>
      <c r="H48" s="94">
        <f>H49</f>
        <v>3008.4</v>
      </c>
    </row>
    <row r="49" spans="2:8" ht="12.75">
      <c r="B49" s="40" t="s">
        <v>413</v>
      </c>
      <c r="C49" s="31" t="s">
        <v>353</v>
      </c>
      <c r="D49" s="31" t="s">
        <v>356</v>
      </c>
      <c r="E49" s="78" t="s">
        <v>423</v>
      </c>
      <c r="F49" s="31" t="s">
        <v>427</v>
      </c>
      <c r="G49" s="31">
        <v>2</v>
      </c>
      <c r="H49" s="94">
        <v>3008.4</v>
      </c>
    </row>
    <row r="50" spans="2:8" ht="12.75">
      <c r="B50" s="50" t="s">
        <v>429</v>
      </c>
      <c r="C50" s="31" t="s">
        <v>353</v>
      </c>
      <c r="D50" s="31" t="s">
        <v>356</v>
      </c>
      <c r="E50" s="78" t="s">
        <v>423</v>
      </c>
      <c r="F50" s="31" t="s">
        <v>103</v>
      </c>
      <c r="G50" s="31"/>
      <c r="H50" s="94">
        <f>H51</f>
        <v>20.5</v>
      </c>
    </row>
    <row r="51" spans="2:8" ht="12.75">
      <c r="B51" s="50" t="s">
        <v>430</v>
      </c>
      <c r="C51" s="31" t="s">
        <v>353</v>
      </c>
      <c r="D51" s="31" t="s">
        <v>356</v>
      </c>
      <c r="E51" s="78" t="s">
        <v>423</v>
      </c>
      <c r="F51" s="31" t="s">
        <v>431</v>
      </c>
      <c r="G51" s="31"/>
      <c r="H51" s="94">
        <f>H52</f>
        <v>20.5</v>
      </c>
    </row>
    <row r="52" spans="2:8" ht="12.75">
      <c r="B52" s="40" t="s">
        <v>413</v>
      </c>
      <c r="C52" s="31" t="s">
        <v>353</v>
      </c>
      <c r="D52" s="31" t="s">
        <v>356</v>
      </c>
      <c r="E52" s="78" t="s">
        <v>423</v>
      </c>
      <c r="F52" s="31" t="s">
        <v>431</v>
      </c>
      <c r="G52" s="31">
        <v>2</v>
      </c>
      <c r="H52" s="94">
        <v>20.5</v>
      </c>
    </row>
    <row r="53" spans="2:8" ht="12.75">
      <c r="B53" s="55" t="s">
        <v>362</v>
      </c>
      <c r="C53" s="31" t="s">
        <v>353</v>
      </c>
      <c r="D53" s="31" t="s">
        <v>356</v>
      </c>
      <c r="E53" s="31" t="s">
        <v>361</v>
      </c>
      <c r="F53" s="31"/>
      <c r="G53" s="31"/>
      <c r="H53" s="94">
        <f>H54</f>
        <v>10</v>
      </c>
    </row>
    <row r="54" spans="2:8" ht="12.75">
      <c r="B54" s="40" t="s">
        <v>363</v>
      </c>
      <c r="C54" s="31" t="s">
        <v>353</v>
      </c>
      <c r="D54" s="31" t="s">
        <v>356</v>
      </c>
      <c r="E54" s="31" t="s">
        <v>364</v>
      </c>
      <c r="F54" s="31"/>
      <c r="G54" s="31"/>
      <c r="H54" s="94">
        <f>H55</f>
        <v>10</v>
      </c>
    </row>
    <row r="55" spans="2:8" ht="12.75">
      <c r="B55" s="50" t="s">
        <v>424</v>
      </c>
      <c r="C55" s="31" t="s">
        <v>353</v>
      </c>
      <c r="D55" s="31" t="s">
        <v>356</v>
      </c>
      <c r="E55" s="31" t="s">
        <v>364</v>
      </c>
      <c r="F55" s="31" t="s">
        <v>425</v>
      </c>
      <c r="G55" s="31"/>
      <c r="H55" s="94">
        <f>H56</f>
        <v>10</v>
      </c>
    </row>
    <row r="56" spans="2:8" ht="12.75">
      <c r="B56" s="50" t="s">
        <v>426</v>
      </c>
      <c r="C56" s="31" t="s">
        <v>353</v>
      </c>
      <c r="D56" s="31" t="s">
        <v>356</v>
      </c>
      <c r="E56" s="31" t="s">
        <v>364</v>
      </c>
      <c r="F56" s="31" t="s">
        <v>427</v>
      </c>
      <c r="G56" s="31"/>
      <c r="H56" s="94">
        <f>H57</f>
        <v>10</v>
      </c>
    </row>
    <row r="57" spans="2:8" ht="12.75">
      <c r="B57" s="40" t="s">
        <v>413</v>
      </c>
      <c r="C57" s="31" t="s">
        <v>353</v>
      </c>
      <c r="D57" s="31" t="s">
        <v>356</v>
      </c>
      <c r="E57" s="31" t="s">
        <v>364</v>
      </c>
      <c r="F57" s="31" t="s">
        <v>427</v>
      </c>
      <c r="G57" s="31" t="s">
        <v>402</v>
      </c>
      <c r="H57" s="94">
        <v>10</v>
      </c>
    </row>
    <row r="58" spans="2:8" ht="12.75">
      <c r="B58" s="50" t="s">
        <v>35</v>
      </c>
      <c r="C58" s="31" t="s">
        <v>353</v>
      </c>
      <c r="D58" s="31" t="s">
        <v>357</v>
      </c>
      <c r="E58" s="31"/>
      <c r="F58" s="31"/>
      <c r="G58" s="31"/>
      <c r="H58" s="94">
        <f>H59</f>
        <v>2517.3999999999996</v>
      </c>
    </row>
    <row r="59" spans="2:8" ht="12.75">
      <c r="B59" s="40" t="s">
        <v>414</v>
      </c>
      <c r="C59" s="31" t="s">
        <v>353</v>
      </c>
      <c r="D59" s="31" t="s">
        <v>357</v>
      </c>
      <c r="E59" s="78" t="s">
        <v>415</v>
      </c>
      <c r="F59" s="31"/>
      <c r="G59" s="31"/>
      <c r="H59" s="94">
        <f>H60</f>
        <v>2517.3999999999996</v>
      </c>
    </row>
    <row r="60" spans="2:8" ht="12.75">
      <c r="B60" s="40" t="s">
        <v>422</v>
      </c>
      <c r="C60" s="31" t="s">
        <v>353</v>
      </c>
      <c r="D60" s="31" t="s">
        <v>357</v>
      </c>
      <c r="E60" s="78" t="s">
        <v>423</v>
      </c>
      <c r="F60" s="31"/>
      <c r="G60" s="31"/>
      <c r="H60" s="94">
        <f>H61+H64+H67</f>
        <v>2517.3999999999996</v>
      </c>
    </row>
    <row r="61" spans="2:8" ht="25.5">
      <c r="B61" s="40" t="s">
        <v>417</v>
      </c>
      <c r="C61" s="31" t="s">
        <v>353</v>
      </c>
      <c r="D61" s="31" t="s">
        <v>357</v>
      </c>
      <c r="E61" s="78" t="s">
        <v>423</v>
      </c>
      <c r="F61" s="31" t="s">
        <v>217</v>
      </c>
      <c r="G61" s="31"/>
      <c r="H61" s="94">
        <f>H62</f>
        <v>2248.6</v>
      </c>
    </row>
    <row r="62" spans="2:8" ht="12.75">
      <c r="B62" s="40" t="s">
        <v>418</v>
      </c>
      <c r="C62" s="31" t="s">
        <v>353</v>
      </c>
      <c r="D62" s="31" t="s">
        <v>357</v>
      </c>
      <c r="E62" s="78" t="s">
        <v>423</v>
      </c>
      <c r="F62" s="31" t="s">
        <v>419</v>
      </c>
      <c r="G62" s="31"/>
      <c r="H62" s="94">
        <f>H63</f>
        <v>2248.6</v>
      </c>
    </row>
    <row r="63" spans="2:8" ht="12.75">
      <c r="B63" s="40" t="s">
        <v>413</v>
      </c>
      <c r="C63" s="31" t="s">
        <v>353</v>
      </c>
      <c r="D63" s="31" t="s">
        <v>357</v>
      </c>
      <c r="E63" s="78" t="s">
        <v>423</v>
      </c>
      <c r="F63" s="31" t="s">
        <v>419</v>
      </c>
      <c r="G63" s="31">
        <v>2</v>
      </c>
      <c r="H63" s="94">
        <v>2248.6</v>
      </c>
    </row>
    <row r="64" spans="2:8" ht="12.75">
      <c r="B64" s="50" t="s">
        <v>424</v>
      </c>
      <c r="C64" s="31" t="s">
        <v>353</v>
      </c>
      <c r="D64" s="31" t="s">
        <v>357</v>
      </c>
      <c r="E64" s="78" t="s">
        <v>423</v>
      </c>
      <c r="F64" s="31" t="s">
        <v>425</v>
      </c>
      <c r="G64" s="31"/>
      <c r="H64" s="94">
        <f>H65</f>
        <v>265.7</v>
      </c>
    </row>
    <row r="65" spans="2:8" ht="12.75">
      <c r="B65" s="50" t="s">
        <v>426</v>
      </c>
      <c r="C65" s="31" t="s">
        <v>353</v>
      </c>
      <c r="D65" s="31" t="s">
        <v>357</v>
      </c>
      <c r="E65" s="78" t="s">
        <v>423</v>
      </c>
      <c r="F65" s="31" t="s">
        <v>427</v>
      </c>
      <c r="G65" s="31"/>
      <c r="H65" s="94">
        <f>H66</f>
        <v>265.7</v>
      </c>
    </row>
    <row r="66" spans="2:8" ht="12.75">
      <c r="B66" s="40" t="s">
        <v>413</v>
      </c>
      <c r="C66" s="31" t="s">
        <v>353</v>
      </c>
      <c r="D66" s="31" t="s">
        <v>357</v>
      </c>
      <c r="E66" s="78" t="s">
        <v>423</v>
      </c>
      <c r="F66" s="31" t="s">
        <v>427</v>
      </c>
      <c r="G66" s="31">
        <v>2</v>
      </c>
      <c r="H66" s="94">
        <v>265.7</v>
      </c>
    </row>
    <row r="67" spans="2:8" ht="12.75">
      <c r="B67" s="50" t="s">
        <v>429</v>
      </c>
      <c r="C67" s="31" t="s">
        <v>353</v>
      </c>
      <c r="D67" s="31" t="s">
        <v>357</v>
      </c>
      <c r="E67" s="78" t="s">
        <v>423</v>
      </c>
      <c r="F67" s="31" t="s">
        <v>103</v>
      </c>
      <c r="G67" s="31"/>
      <c r="H67" s="94">
        <f>H68</f>
        <v>3.1</v>
      </c>
    </row>
    <row r="68" spans="2:8" ht="12.75">
      <c r="B68" s="50" t="s">
        <v>430</v>
      </c>
      <c r="C68" s="31" t="s">
        <v>353</v>
      </c>
      <c r="D68" s="31" t="s">
        <v>357</v>
      </c>
      <c r="E68" s="78" t="s">
        <v>423</v>
      </c>
      <c r="F68" s="31" t="s">
        <v>431</v>
      </c>
      <c r="G68" s="31"/>
      <c r="H68" s="94">
        <f>H69</f>
        <v>3.1</v>
      </c>
    </row>
    <row r="69" spans="2:8" ht="12.75">
      <c r="B69" s="40" t="s">
        <v>413</v>
      </c>
      <c r="C69" s="31" t="s">
        <v>353</v>
      </c>
      <c r="D69" s="31" t="s">
        <v>357</v>
      </c>
      <c r="E69" s="78" t="s">
        <v>423</v>
      </c>
      <c r="F69" s="31" t="s">
        <v>431</v>
      </c>
      <c r="G69" s="31">
        <v>2</v>
      </c>
      <c r="H69" s="94">
        <v>3.1</v>
      </c>
    </row>
    <row r="70" spans="2:8" ht="12.75">
      <c r="B70" s="50" t="s">
        <v>312</v>
      </c>
      <c r="C70" s="31" t="s">
        <v>353</v>
      </c>
      <c r="D70" s="31" t="s">
        <v>333</v>
      </c>
      <c r="E70" s="78"/>
      <c r="F70" s="31"/>
      <c r="G70" s="31"/>
      <c r="H70" s="94">
        <f>H71</f>
        <v>45</v>
      </c>
    </row>
    <row r="71" spans="2:8" ht="12.75">
      <c r="B71" s="50" t="s">
        <v>414</v>
      </c>
      <c r="C71" s="31" t="s">
        <v>353</v>
      </c>
      <c r="D71" s="31" t="s">
        <v>333</v>
      </c>
      <c r="E71" s="78" t="s">
        <v>415</v>
      </c>
      <c r="F71" s="31"/>
      <c r="G71" s="31"/>
      <c r="H71" s="94">
        <f>H72</f>
        <v>45</v>
      </c>
    </row>
    <row r="72" spans="2:8" ht="12.75">
      <c r="B72" s="50" t="s">
        <v>637</v>
      </c>
      <c r="C72" s="31" t="s">
        <v>353</v>
      </c>
      <c r="D72" s="31" t="s">
        <v>333</v>
      </c>
      <c r="E72" s="78" t="s">
        <v>243</v>
      </c>
      <c r="F72" s="31"/>
      <c r="G72" s="31"/>
      <c r="H72" s="94">
        <f>H73</f>
        <v>45</v>
      </c>
    </row>
    <row r="73" spans="2:8" ht="12.75">
      <c r="B73" s="50" t="s">
        <v>429</v>
      </c>
      <c r="C73" s="31" t="s">
        <v>353</v>
      </c>
      <c r="D73" s="31" t="s">
        <v>333</v>
      </c>
      <c r="E73" s="78" t="s">
        <v>243</v>
      </c>
      <c r="F73" s="31" t="s">
        <v>103</v>
      </c>
      <c r="G73" s="31"/>
      <c r="H73" s="94">
        <f>H74</f>
        <v>45</v>
      </c>
    </row>
    <row r="74" spans="2:8" ht="12.75">
      <c r="B74" s="50" t="s">
        <v>256</v>
      </c>
      <c r="C74" s="31" t="s">
        <v>353</v>
      </c>
      <c r="D74" s="31" t="s">
        <v>333</v>
      </c>
      <c r="E74" s="78" t="s">
        <v>243</v>
      </c>
      <c r="F74" s="31" t="s">
        <v>257</v>
      </c>
      <c r="G74" s="31"/>
      <c r="H74" s="94">
        <f>H75</f>
        <v>45</v>
      </c>
    </row>
    <row r="75" spans="2:8" ht="12.75">
      <c r="B75" s="40" t="s">
        <v>413</v>
      </c>
      <c r="C75" s="31" t="s">
        <v>353</v>
      </c>
      <c r="D75" s="31" t="s">
        <v>333</v>
      </c>
      <c r="E75" s="78" t="s">
        <v>243</v>
      </c>
      <c r="F75" s="31" t="s">
        <v>257</v>
      </c>
      <c r="G75" s="31">
        <v>2</v>
      </c>
      <c r="H75" s="94">
        <v>45</v>
      </c>
    </row>
    <row r="76" spans="2:8" ht="12.75">
      <c r="B76" s="50" t="s">
        <v>313</v>
      </c>
      <c r="C76" s="31" t="s">
        <v>353</v>
      </c>
      <c r="D76" s="31" t="s">
        <v>334</v>
      </c>
      <c r="E76" s="31"/>
      <c r="F76" s="31"/>
      <c r="G76" s="31"/>
      <c r="H76" s="94">
        <f>H77+H116+H126</f>
        <v>1591.8999999999999</v>
      </c>
    </row>
    <row r="77" spans="2:8" ht="12.75">
      <c r="B77" s="50" t="s">
        <v>414</v>
      </c>
      <c r="C77" s="31" t="s">
        <v>353</v>
      </c>
      <c r="D77" s="31" t="s">
        <v>334</v>
      </c>
      <c r="E77" s="78" t="s">
        <v>415</v>
      </c>
      <c r="F77" s="31"/>
      <c r="G77" s="31"/>
      <c r="H77" s="94">
        <f>H78+H86+H94+H102+H106</f>
        <v>1537.3999999999999</v>
      </c>
    </row>
    <row r="78" spans="2:8" ht="25.5">
      <c r="B78" s="50" t="s">
        <v>432</v>
      </c>
      <c r="C78" s="31" t="s">
        <v>353</v>
      </c>
      <c r="D78" s="31" t="s">
        <v>334</v>
      </c>
      <c r="E78" s="72" t="s">
        <v>433</v>
      </c>
      <c r="F78" s="31"/>
      <c r="G78" s="31"/>
      <c r="H78" s="94">
        <f>H79+H83</f>
        <v>221.79999999999998</v>
      </c>
    </row>
    <row r="79" spans="2:8" ht="25.5">
      <c r="B79" s="40" t="s">
        <v>417</v>
      </c>
      <c r="C79" s="31" t="s">
        <v>353</v>
      </c>
      <c r="D79" s="31" t="s">
        <v>334</v>
      </c>
      <c r="E79" s="72" t="s">
        <v>433</v>
      </c>
      <c r="F79" s="31" t="s">
        <v>217</v>
      </c>
      <c r="G79" s="31"/>
      <c r="H79" s="94">
        <f>H80</f>
        <v>212.1</v>
      </c>
    </row>
    <row r="80" spans="2:8" ht="12.75">
      <c r="B80" s="40" t="s">
        <v>418</v>
      </c>
      <c r="C80" s="31" t="s">
        <v>353</v>
      </c>
      <c r="D80" s="31" t="s">
        <v>334</v>
      </c>
      <c r="E80" s="72" t="s">
        <v>433</v>
      </c>
      <c r="F80" s="31" t="s">
        <v>419</v>
      </c>
      <c r="G80" s="31"/>
      <c r="H80" s="94">
        <f>H81+H82</f>
        <v>212.1</v>
      </c>
    </row>
    <row r="81" spans="2:8" ht="12.75">
      <c r="B81" s="40" t="s">
        <v>413</v>
      </c>
      <c r="C81" s="31" t="s">
        <v>353</v>
      </c>
      <c r="D81" s="31" t="s">
        <v>334</v>
      </c>
      <c r="E81" s="72" t="s">
        <v>433</v>
      </c>
      <c r="F81" s="31" t="s">
        <v>419</v>
      </c>
      <c r="G81" s="31" t="s">
        <v>402</v>
      </c>
      <c r="H81" s="94">
        <v>27.9</v>
      </c>
    </row>
    <row r="82" spans="2:8" ht="12.75">
      <c r="B82" s="40" t="s">
        <v>391</v>
      </c>
      <c r="C82" s="31" t="s">
        <v>353</v>
      </c>
      <c r="D82" s="31" t="s">
        <v>334</v>
      </c>
      <c r="E82" s="72" t="s">
        <v>433</v>
      </c>
      <c r="F82" s="31" t="s">
        <v>419</v>
      </c>
      <c r="G82" s="31">
        <v>3</v>
      </c>
      <c r="H82" s="94">
        <v>184.2</v>
      </c>
    </row>
    <row r="83" spans="2:8" ht="12.75">
      <c r="B83" s="50" t="s">
        <v>424</v>
      </c>
      <c r="C83" s="31" t="s">
        <v>353</v>
      </c>
      <c r="D83" s="31" t="s">
        <v>334</v>
      </c>
      <c r="E83" s="72" t="s">
        <v>433</v>
      </c>
      <c r="F83" s="31" t="s">
        <v>425</v>
      </c>
      <c r="G83" s="31"/>
      <c r="H83" s="94">
        <f>H84</f>
        <v>9.7</v>
      </c>
    </row>
    <row r="84" spans="2:8" ht="12.75">
      <c r="B84" s="50" t="s">
        <v>426</v>
      </c>
      <c r="C84" s="31" t="s">
        <v>353</v>
      </c>
      <c r="D84" s="31" t="s">
        <v>334</v>
      </c>
      <c r="E84" s="72" t="s">
        <v>433</v>
      </c>
      <c r="F84" s="31" t="s">
        <v>427</v>
      </c>
      <c r="G84" s="31"/>
      <c r="H84" s="94">
        <f>H85</f>
        <v>9.7</v>
      </c>
    </row>
    <row r="85" spans="2:8" ht="12.75">
      <c r="B85" s="40" t="s">
        <v>391</v>
      </c>
      <c r="C85" s="31" t="s">
        <v>353</v>
      </c>
      <c r="D85" s="31" t="s">
        <v>334</v>
      </c>
      <c r="E85" s="72" t="s">
        <v>433</v>
      </c>
      <c r="F85" s="31" t="s">
        <v>427</v>
      </c>
      <c r="G85" s="31">
        <v>3</v>
      </c>
      <c r="H85" s="94">
        <v>9.7</v>
      </c>
    </row>
    <row r="86" spans="2:8" ht="25.5">
      <c r="B86" s="50" t="s">
        <v>434</v>
      </c>
      <c r="C86" s="31" t="s">
        <v>353</v>
      </c>
      <c r="D86" s="31" t="s">
        <v>334</v>
      </c>
      <c r="E86" s="72" t="s">
        <v>435</v>
      </c>
      <c r="F86" s="31"/>
      <c r="G86" s="31"/>
      <c r="H86" s="94">
        <f>H87+H91</f>
        <v>252.3</v>
      </c>
    </row>
    <row r="87" spans="2:8" ht="25.5">
      <c r="B87" s="40" t="s">
        <v>417</v>
      </c>
      <c r="C87" s="31" t="s">
        <v>353</v>
      </c>
      <c r="D87" s="31" t="s">
        <v>334</v>
      </c>
      <c r="E87" s="72" t="s">
        <v>435</v>
      </c>
      <c r="F87" s="31" t="s">
        <v>217</v>
      </c>
      <c r="G87" s="31"/>
      <c r="H87" s="94">
        <f>H88</f>
        <v>221.9</v>
      </c>
    </row>
    <row r="88" spans="2:8" ht="12.75">
      <c r="B88" s="40" t="s">
        <v>418</v>
      </c>
      <c r="C88" s="31" t="s">
        <v>353</v>
      </c>
      <c r="D88" s="31" t="s">
        <v>334</v>
      </c>
      <c r="E88" s="72" t="s">
        <v>435</v>
      </c>
      <c r="F88" s="31" t="s">
        <v>419</v>
      </c>
      <c r="G88" s="31"/>
      <c r="H88" s="94">
        <f>H89+H90</f>
        <v>221.9</v>
      </c>
    </row>
    <row r="89" spans="2:8" ht="12.75">
      <c r="B89" s="40" t="s">
        <v>413</v>
      </c>
      <c r="C89" s="31" t="s">
        <v>353</v>
      </c>
      <c r="D89" s="31" t="s">
        <v>334</v>
      </c>
      <c r="E89" s="72" t="s">
        <v>435</v>
      </c>
      <c r="F89" s="31" t="s">
        <v>419</v>
      </c>
      <c r="G89" s="31" t="s">
        <v>402</v>
      </c>
      <c r="H89" s="94">
        <v>27.8</v>
      </c>
    </row>
    <row r="90" spans="2:8" ht="12.75">
      <c r="B90" s="40" t="s">
        <v>391</v>
      </c>
      <c r="C90" s="31" t="s">
        <v>353</v>
      </c>
      <c r="D90" s="31" t="s">
        <v>334</v>
      </c>
      <c r="E90" s="72" t="s">
        <v>435</v>
      </c>
      <c r="F90" s="31" t="s">
        <v>419</v>
      </c>
      <c r="G90" s="31">
        <v>3</v>
      </c>
      <c r="H90" s="94">
        <v>194.1</v>
      </c>
    </row>
    <row r="91" spans="2:8" ht="12.75">
      <c r="B91" s="50" t="s">
        <v>424</v>
      </c>
      <c r="C91" s="31" t="s">
        <v>353</v>
      </c>
      <c r="D91" s="31" t="s">
        <v>334</v>
      </c>
      <c r="E91" s="72" t="s">
        <v>435</v>
      </c>
      <c r="F91" s="31" t="s">
        <v>425</v>
      </c>
      <c r="G91" s="31"/>
      <c r="H91" s="94">
        <f>H92</f>
        <v>30.4</v>
      </c>
    </row>
    <row r="92" spans="2:8" ht="12.75">
      <c r="B92" s="50" t="s">
        <v>426</v>
      </c>
      <c r="C92" s="31" t="s">
        <v>353</v>
      </c>
      <c r="D92" s="31" t="s">
        <v>334</v>
      </c>
      <c r="E92" s="72" t="s">
        <v>435</v>
      </c>
      <c r="F92" s="31" t="s">
        <v>427</v>
      </c>
      <c r="G92" s="31"/>
      <c r="H92" s="94">
        <f>H93</f>
        <v>30.4</v>
      </c>
    </row>
    <row r="93" spans="2:8" ht="12.75">
      <c r="B93" s="40" t="s">
        <v>391</v>
      </c>
      <c r="C93" s="31" t="s">
        <v>353</v>
      </c>
      <c r="D93" s="31" t="s">
        <v>334</v>
      </c>
      <c r="E93" s="72" t="s">
        <v>435</v>
      </c>
      <c r="F93" s="31" t="s">
        <v>427</v>
      </c>
      <c r="G93" s="31">
        <v>3</v>
      </c>
      <c r="H93" s="94">
        <v>30.4</v>
      </c>
    </row>
    <row r="94" spans="2:8" ht="12.75">
      <c r="B94" s="50" t="s">
        <v>436</v>
      </c>
      <c r="C94" s="31" t="s">
        <v>353</v>
      </c>
      <c r="D94" s="31" t="s">
        <v>334</v>
      </c>
      <c r="E94" s="78" t="s">
        <v>437</v>
      </c>
      <c r="F94" s="31"/>
      <c r="G94" s="31"/>
      <c r="H94" s="94">
        <f>H95+H99</f>
        <v>220.79999999999998</v>
      </c>
    </row>
    <row r="95" spans="2:8" ht="25.5">
      <c r="B95" s="40" t="s">
        <v>417</v>
      </c>
      <c r="C95" s="31" t="s">
        <v>353</v>
      </c>
      <c r="D95" s="31" t="s">
        <v>334</v>
      </c>
      <c r="E95" s="72" t="s">
        <v>437</v>
      </c>
      <c r="F95" s="31" t="s">
        <v>217</v>
      </c>
      <c r="G95" s="31"/>
      <c r="H95" s="94">
        <f>H96</f>
        <v>211.39999999999998</v>
      </c>
    </row>
    <row r="96" spans="2:8" ht="12.75">
      <c r="B96" s="40" t="s">
        <v>418</v>
      </c>
      <c r="C96" s="31" t="s">
        <v>353</v>
      </c>
      <c r="D96" s="31" t="s">
        <v>334</v>
      </c>
      <c r="E96" s="72" t="s">
        <v>437</v>
      </c>
      <c r="F96" s="31" t="s">
        <v>419</v>
      </c>
      <c r="G96" s="31"/>
      <c r="H96" s="94">
        <f>H97+H98</f>
        <v>211.39999999999998</v>
      </c>
    </row>
    <row r="97" spans="2:8" ht="12.75">
      <c r="B97" s="40" t="s">
        <v>413</v>
      </c>
      <c r="C97" s="31" t="s">
        <v>353</v>
      </c>
      <c r="D97" s="31" t="s">
        <v>334</v>
      </c>
      <c r="E97" s="72" t="s">
        <v>437</v>
      </c>
      <c r="F97" s="31" t="s">
        <v>419</v>
      </c>
      <c r="G97" s="31" t="s">
        <v>402</v>
      </c>
      <c r="H97" s="94">
        <v>27.2</v>
      </c>
    </row>
    <row r="98" spans="2:8" ht="12.75">
      <c r="B98" s="40" t="s">
        <v>391</v>
      </c>
      <c r="C98" s="31" t="s">
        <v>353</v>
      </c>
      <c r="D98" s="31" t="s">
        <v>334</v>
      </c>
      <c r="E98" s="72" t="s">
        <v>437</v>
      </c>
      <c r="F98" s="31" t="s">
        <v>419</v>
      </c>
      <c r="G98" s="31">
        <v>3</v>
      </c>
      <c r="H98" s="94">
        <v>184.2</v>
      </c>
    </row>
    <row r="99" spans="2:8" ht="12.75">
      <c r="B99" s="50" t="s">
        <v>424</v>
      </c>
      <c r="C99" s="31" t="s">
        <v>353</v>
      </c>
      <c r="D99" s="31" t="s">
        <v>334</v>
      </c>
      <c r="E99" s="72" t="s">
        <v>437</v>
      </c>
      <c r="F99" s="31" t="s">
        <v>425</v>
      </c>
      <c r="G99" s="31"/>
      <c r="H99" s="94">
        <f>H100</f>
        <v>9.4</v>
      </c>
    </row>
    <row r="100" spans="2:8" ht="12.75">
      <c r="B100" s="50" t="s">
        <v>426</v>
      </c>
      <c r="C100" s="31" t="s">
        <v>353</v>
      </c>
      <c r="D100" s="31" t="s">
        <v>334</v>
      </c>
      <c r="E100" s="72" t="s">
        <v>437</v>
      </c>
      <c r="F100" s="31" t="s">
        <v>427</v>
      </c>
      <c r="G100" s="31"/>
      <c r="H100" s="94">
        <f>H101</f>
        <v>9.4</v>
      </c>
    </row>
    <row r="101" spans="2:8" ht="12.75">
      <c r="B101" s="40" t="s">
        <v>391</v>
      </c>
      <c r="C101" s="31" t="s">
        <v>353</v>
      </c>
      <c r="D101" s="31" t="s">
        <v>334</v>
      </c>
      <c r="E101" s="72" t="s">
        <v>437</v>
      </c>
      <c r="F101" s="31" t="s">
        <v>427</v>
      </c>
      <c r="G101" s="31">
        <v>3</v>
      </c>
      <c r="H101" s="94">
        <v>9.4</v>
      </c>
    </row>
    <row r="102" spans="2:8" ht="25.5">
      <c r="B102" s="40" t="s">
        <v>638</v>
      </c>
      <c r="C102" s="31" t="s">
        <v>353</v>
      </c>
      <c r="D102" s="31" t="s">
        <v>334</v>
      </c>
      <c r="E102" s="31" t="s">
        <v>438</v>
      </c>
      <c r="F102" s="31"/>
      <c r="G102" s="31"/>
      <c r="H102" s="94">
        <f>H103</f>
        <v>339.2</v>
      </c>
    </row>
    <row r="103" spans="2:8" ht="12.75">
      <c r="B103" s="50" t="s">
        <v>424</v>
      </c>
      <c r="C103" s="31" t="s">
        <v>353</v>
      </c>
      <c r="D103" s="31" t="s">
        <v>334</v>
      </c>
      <c r="E103" s="31" t="s">
        <v>438</v>
      </c>
      <c r="F103" s="31" t="s">
        <v>425</v>
      </c>
      <c r="G103" s="31"/>
      <c r="H103" s="94">
        <f>H104</f>
        <v>339.2</v>
      </c>
    </row>
    <row r="104" spans="2:8" ht="12.75">
      <c r="B104" s="50" t="s">
        <v>426</v>
      </c>
      <c r="C104" s="31" t="s">
        <v>353</v>
      </c>
      <c r="D104" s="31" t="s">
        <v>334</v>
      </c>
      <c r="E104" s="31" t="s">
        <v>438</v>
      </c>
      <c r="F104" s="31" t="s">
        <v>427</v>
      </c>
      <c r="G104" s="31"/>
      <c r="H104" s="94">
        <f>H105</f>
        <v>339.2</v>
      </c>
    </row>
    <row r="105" spans="2:8" ht="12.75">
      <c r="B105" s="40" t="s">
        <v>413</v>
      </c>
      <c r="C105" s="31" t="s">
        <v>353</v>
      </c>
      <c r="D105" s="31" t="s">
        <v>334</v>
      </c>
      <c r="E105" s="31" t="s">
        <v>438</v>
      </c>
      <c r="F105" s="31" t="s">
        <v>427</v>
      </c>
      <c r="G105" s="31">
        <v>2</v>
      </c>
      <c r="H105" s="94">
        <v>339.2</v>
      </c>
    </row>
    <row r="106" spans="2:8" ht="12.75">
      <c r="B106" s="40" t="s">
        <v>639</v>
      </c>
      <c r="C106" s="31" t="s">
        <v>353</v>
      </c>
      <c r="D106" s="31" t="s">
        <v>334</v>
      </c>
      <c r="E106" s="31" t="s">
        <v>439</v>
      </c>
      <c r="F106" s="31"/>
      <c r="G106" s="31"/>
      <c r="H106" s="94">
        <f>H107+H110+H113</f>
        <v>503.29999999999995</v>
      </c>
    </row>
    <row r="107" spans="2:8" ht="25.5">
      <c r="B107" s="40" t="s">
        <v>417</v>
      </c>
      <c r="C107" s="31" t="s">
        <v>353</v>
      </c>
      <c r="D107" s="31" t="s">
        <v>334</v>
      </c>
      <c r="E107" s="31" t="s">
        <v>439</v>
      </c>
      <c r="F107" s="31" t="s">
        <v>217</v>
      </c>
      <c r="G107" s="31"/>
      <c r="H107" s="94">
        <f>H108</f>
        <v>168.6</v>
      </c>
    </row>
    <row r="108" spans="2:8" ht="12.75">
      <c r="B108" s="40" t="s">
        <v>418</v>
      </c>
      <c r="C108" s="31" t="s">
        <v>353</v>
      </c>
      <c r="D108" s="31" t="s">
        <v>334</v>
      </c>
      <c r="E108" s="31" t="s">
        <v>439</v>
      </c>
      <c r="F108" s="31" t="s">
        <v>419</v>
      </c>
      <c r="G108" s="31"/>
      <c r="H108" s="94">
        <f>H109</f>
        <v>168.6</v>
      </c>
    </row>
    <row r="109" spans="2:8" ht="12.75">
      <c r="B109" s="40" t="s">
        <v>413</v>
      </c>
      <c r="C109" s="31" t="s">
        <v>353</v>
      </c>
      <c r="D109" s="31" t="s">
        <v>334</v>
      </c>
      <c r="E109" s="31" t="s">
        <v>439</v>
      </c>
      <c r="F109" s="31" t="s">
        <v>419</v>
      </c>
      <c r="G109" s="31">
        <v>2</v>
      </c>
      <c r="H109" s="94">
        <v>168.6</v>
      </c>
    </row>
    <row r="110" spans="2:8" ht="12.75">
      <c r="B110" s="50" t="s">
        <v>424</v>
      </c>
      <c r="C110" s="31" t="s">
        <v>353</v>
      </c>
      <c r="D110" s="31" t="s">
        <v>334</v>
      </c>
      <c r="E110" s="31" t="s">
        <v>439</v>
      </c>
      <c r="F110" s="31" t="s">
        <v>425</v>
      </c>
      <c r="G110" s="31"/>
      <c r="H110" s="94">
        <f>H111</f>
        <v>244.3</v>
      </c>
    </row>
    <row r="111" spans="2:8" ht="12.75">
      <c r="B111" s="50" t="s">
        <v>426</v>
      </c>
      <c r="C111" s="31" t="s">
        <v>353</v>
      </c>
      <c r="D111" s="31" t="s">
        <v>334</v>
      </c>
      <c r="E111" s="31" t="s">
        <v>439</v>
      </c>
      <c r="F111" s="31" t="s">
        <v>427</v>
      </c>
      <c r="G111" s="31"/>
      <c r="H111" s="94">
        <f>H112</f>
        <v>244.3</v>
      </c>
    </row>
    <row r="112" spans="2:8" ht="12.75">
      <c r="B112" s="40" t="s">
        <v>413</v>
      </c>
      <c r="C112" s="31" t="s">
        <v>353</v>
      </c>
      <c r="D112" s="31" t="s">
        <v>334</v>
      </c>
      <c r="E112" s="31" t="s">
        <v>439</v>
      </c>
      <c r="F112" s="31" t="s">
        <v>427</v>
      </c>
      <c r="G112" s="31">
        <v>2</v>
      </c>
      <c r="H112" s="94">
        <v>244.3</v>
      </c>
    </row>
    <row r="113" spans="2:8" ht="12.75">
      <c r="B113" s="50" t="s">
        <v>429</v>
      </c>
      <c r="C113" s="31" t="s">
        <v>353</v>
      </c>
      <c r="D113" s="31" t="s">
        <v>334</v>
      </c>
      <c r="E113" s="31" t="s">
        <v>439</v>
      </c>
      <c r="F113" s="31" t="s">
        <v>103</v>
      </c>
      <c r="G113" s="31"/>
      <c r="H113" s="94">
        <f>H114</f>
        <v>90.4</v>
      </c>
    </row>
    <row r="114" spans="2:8" ht="12.75">
      <c r="B114" s="40" t="s">
        <v>440</v>
      </c>
      <c r="C114" s="31" t="s">
        <v>353</v>
      </c>
      <c r="D114" s="31" t="s">
        <v>334</v>
      </c>
      <c r="E114" s="31" t="s">
        <v>439</v>
      </c>
      <c r="F114" s="31" t="s">
        <v>441</v>
      </c>
      <c r="G114" s="31"/>
      <c r="H114" s="94">
        <f>H115</f>
        <v>90.4</v>
      </c>
    </row>
    <row r="115" spans="2:8" ht="12.75">
      <c r="B115" s="40" t="s">
        <v>413</v>
      </c>
      <c r="C115" s="31" t="s">
        <v>353</v>
      </c>
      <c r="D115" s="31" t="s">
        <v>334</v>
      </c>
      <c r="E115" s="31" t="s">
        <v>439</v>
      </c>
      <c r="F115" s="31" t="s">
        <v>441</v>
      </c>
      <c r="G115" s="31">
        <v>2</v>
      </c>
      <c r="H115" s="94">
        <v>90.4</v>
      </c>
    </row>
    <row r="116" spans="2:8" ht="12.75">
      <c r="B116" s="55" t="s">
        <v>442</v>
      </c>
      <c r="C116" s="31" t="s">
        <v>353</v>
      </c>
      <c r="D116" s="31" t="s">
        <v>334</v>
      </c>
      <c r="E116" s="31" t="s">
        <v>443</v>
      </c>
      <c r="F116" s="31"/>
      <c r="G116" s="31"/>
      <c r="H116" s="94">
        <f>H117</f>
        <v>49</v>
      </c>
    </row>
    <row r="117" spans="2:8" ht="25.5">
      <c r="B117" s="40" t="s">
        <v>480</v>
      </c>
      <c r="C117" s="31" t="s">
        <v>353</v>
      </c>
      <c r="D117" s="31" t="s">
        <v>334</v>
      </c>
      <c r="E117" s="31" t="s">
        <v>481</v>
      </c>
      <c r="F117" s="31"/>
      <c r="G117" s="31"/>
      <c r="H117" s="94">
        <f>H118+H122</f>
        <v>49</v>
      </c>
    </row>
    <row r="118" spans="2:8" ht="38.25">
      <c r="B118" s="40" t="s">
        <v>370</v>
      </c>
      <c r="C118" s="31" t="s">
        <v>353</v>
      </c>
      <c r="D118" s="31" t="s">
        <v>334</v>
      </c>
      <c r="E118" s="31" t="s">
        <v>369</v>
      </c>
      <c r="F118" s="31"/>
      <c r="G118" s="31"/>
      <c r="H118" s="94">
        <f>H119</f>
        <v>10</v>
      </c>
    </row>
    <row r="119" spans="2:8" ht="12.75">
      <c r="B119" s="50" t="s">
        <v>424</v>
      </c>
      <c r="C119" s="31" t="s">
        <v>353</v>
      </c>
      <c r="D119" s="31" t="s">
        <v>334</v>
      </c>
      <c r="E119" s="31" t="s">
        <v>369</v>
      </c>
      <c r="F119" s="31" t="s">
        <v>425</v>
      </c>
      <c r="G119" s="31"/>
      <c r="H119" s="94">
        <f>H120</f>
        <v>10</v>
      </c>
    </row>
    <row r="120" spans="2:8" ht="12.75">
      <c r="B120" s="50" t="s">
        <v>426</v>
      </c>
      <c r="C120" s="31" t="s">
        <v>353</v>
      </c>
      <c r="D120" s="31" t="s">
        <v>334</v>
      </c>
      <c r="E120" s="31" t="s">
        <v>369</v>
      </c>
      <c r="F120" s="31" t="s">
        <v>427</v>
      </c>
      <c r="G120" s="31"/>
      <c r="H120" s="94">
        <f>H121</f>
        <v>10</v>
      </c>
    </row>
    <row r="121" spans="2:8" ht="12.75">
      <c r="B121" s="40" t="s">
        <v>391</v>
      </c>
      <c r="C121" s="31" t="s">
        <v>353</v>
      </c>
      <c r="D121" s="31" t="s">
        <v>334</v>
      </c>
      <c r="E121" s="31" t="s">
        <v>369</v>
      </c>
      <c r="F121" s="31" t="s">
        <v>427</v>
      </c>
      <c r="G121" s="31" t="s">
        <v>33</v>
      </c>
      <c r="H121" s="94">
        <v>10</v>
      </c>
    </row>
    <row r="122" spans="2:8" ht="25.5">
      <c r="B122" s="40" t="s">
        <v>482</v>
      </c>
      <c r="C122" s="31" t="s">
        <v>353</v>
      </c>
      <c r="D122" s="31" t="s">
        <v>334</v>
      </c>
      <c r="E122" s="31" t="s">
        <v>483</v>
      </c>
      <c r="F122" s="30"/>
      <c r="G122" s="30"/>
      <c r="H122" s="94">
        <f>H123</f>
        <v>39</v>
      </c>
    </row>
    <row r="123" spans="2:8" ht="12.75">
      <c r="B123" s="50" t="s">
        <v>424</v>
      </c>
      <c r="C123" s="31" t="s">
        <v>353</v>
      </c>
      <c r="D123" s="31" t="s">
        <v>334</v>
      </c>
      <c r="E123" s="31" t="s">
        <v>483</v>
      </c>
      <c r="F123" s="31" t="s">
        <v>425</v>
      </c>
      <c r="G123" s="31"/>
      <c r="H123" s="94">
        <f>H124</f>
        <v>39</v>
      </c>
    </row>
    <row r="124" spans="2:8" ht="12.75">
      <c r="B124" s="50" t="s">
        <v>426</v>
      </c>
      <c r="C124" s="31" t="s">
        <v>353</v>
      </c>
      <c r="D124" s="31" t="s">
        <v>334</v>
      </c>
      <c r="E124" s="31" t="s">
        <v>483</v>
      </c>
      <c r="F124" s="31" t="s">
        <v>427</v>
      </c>
      <c r="G124" s="31"/>
      <c r="H124" s="94">
        <f>H125</f>
        <v>39</v>
      </c>
    </row>
    <row r="125" spans="2:8" ht="12.75">
      <c r="B125" s="40" t="s">
        <v>413</v>
      </c>
      <c r="C125" s="31" t="s">
        <v>353</v>
      </c>
      <c r="D125" s="31" t="s">
        <v>334</v>
      </c>
      <c r="E125" s="31" t="s">
        <v>483</v>
      </c>
      <c r="F125" s="31" t="s">
        <v>427</v>
      </c>
      <c r="G125" s="31">
        <v>2</v>
      </c>
      <c r="H125" s="94">
        <v>39</v>
      </c>
    </row>
    <row r="126" spans="2:8" ht="12.75">
      <c r="B126" s="40" t="s">
        <v>484</v>
      </c>
      <c r="C126" s="31" t="s">
        <v>353</v>
      </c>
      <c r="D126" s="31" t="s">
        <v>334</v>
      </c>
      <c r="E126" s="51" t="s">
        <v>485</v>
      </c>
      <c r="F126" s="19"/>
      <c r="G126" s="31"/>
      <c r="H126" s="94">
        <f>H127+H132+H137</f>
        <v>5.5</v>
      </c>
    </row>
    <row r="127" spans="2:8" ht="25.5">
      <c r="B127" s="40" t="s">
        <v>486</v>
      </c>
      <c r="C127" s="31" t="s">
        <v>353</v>
      </c>
      <c r="D127" s="31" t="s">
        <v>334</v>
      </c>
      <c r="E127" s="53" t="s">
        <v>487</v>
      </c>
      <c r="F127" s="19"/>
      <c r="G127" s="31"/>
      <c r="H127" s="94">
        <f>H128</f>
        <v>1.5</v>
      </c>
    </row>
    <row r="128" spans="2:8" ht="25.5">
      <c r="B128" s="40" t="s">
        <v>488</v>
      </c>
      <c r="C128" s="31" t="s">
        <v>353</v>
      </c>
      <c r="D128" s="31" t="s">
        <v>334</v>
      </c>
      <c r="E128" s="53" t="s">
        <v>489</v>
      </c>
      <c r="F128" s="19"/>
      <c r="G128" s="31"/>
      <c r="H128" s="94">
        <f>H129</f>
        <v>1.5</v>
      </c>
    </row>
    <row r="129" spans="2:8" ht="12.75">
      <c r="B129" s="50" t="s">
        <v>424</v>
      </c>
      <c r="C129" s="31" t="s">
        <v>353</v>
      </c>
      <c r="D129" s="31" t="s">
        <v>334</v>
      </c>
      <c r="E129" s="53" t="s">
        <v>489</v>
      </c>
      <c r="F129" s="31" t="s">
        <v>425</v>
      </c>
      <c r="G129" s="31"/>
      <c r="H129" s="94">
        <f>H130</f>
        <v>1.5</v>
      </c>
    </row>
    <row r="130" spans="2:8" ht="12.75">
      <c r="B130" s="50" t="s">
        <v>426</v>
      </c>
      <c r="C130" s="31" t="s">
        <v>353</v>
      </c>
      <c r="D130" s="31" t="s">
        <v>334</v>
      </c>
      <c r="E130" s="53" t="s">
        <v>489</v>
      </c>
      <c r="F130" s="31" t="s">
        <v>427</v>
      </c>
      <c r="G130" s="31"/>
      <c r="H130" s="94">
        <f>H131</f>
        <v>1.5</v>
      </c>
    </row>
    <row r="131" spans="2:8" ht="12.75">
      <c r="B131" s="40" t="s">
        <v>413</v>
      </c>
      <c r="C131" s="31" t="s">
        <v>353</v>
      </c>
      <c r="D131" s="31" t="s">
        <v>334</v>
      </c>
      <c r="E131" s="53" t="s">
        <v>489</v>
      </c>
      <c r="F131" s="31" t="s">
        <v>427</v>
      </c>
      <c r="G131" s="31">
        <v>2</v>
      </c>
      <c r="H131" s="94">
        <v>1.5</v>
      </c>
    </row>
    <row r="132" spans="2:8" ht="25.5">
      <c r="B132" s="40" t="s">
        <v>510</v>
      </c>
      <c r="C132" s="31" t="s">
        <v>353</v>
      </c>
      <c r="D132" s="31" t="s">
        <v>334</v>
      </c>
      <c r="E132" s="53" t="s">
        <v>511</v>
      </c>
      <c r="F132" s="19"/>
      <c r="G132" s="31"/>
      <c r="H132" s="94">
        <f>H133</f>
        <v>3</v>
      </c>
    </row>
    <row r="133" spans="2:8" ht="25.5">
      <c r="B133" s="40" t="s">
        <v>512</v>
      </c>
      <c r="C133" s="31" t="s">
        <v>353</v>
      </c>
      <c r="D133" s="31" t="s">
        <v>334</v>
      </c>
      <c r="E133" s="53" t="s">
        <v>513</v>
      </c>
      <c r="F133" s="19"/>
      <c r="G133" s="31"/>
      <c r="H133" s="94">
        <f>H134</f>
        <v>3</v>
      </c>
    </row>
    <row r="134" spans="2:8" ht="12.75">
      <c r="B134" s="50" t="s">
        <v>424</v>
      </c>
      <c r="C134" s="31" t="s">
        <v>353</v>
      </c>
      <c r="D134" s="31" t="s">
        <v>334</v>
      </c>
      <c r="E134" s="53" t="s">
        <v>513</v>
      </c>
      <c r="F134" s="31" t="s">
        <v>425</v>
      </c>
      <c r="G134" s="31"/>
      <c r="H134" s="94">
        <f>H135</f>
        <v>3</v>
      </c>
    </row>
    <row r="135" spans="2:8" ht="12.75">
      <c r="B135" s="50" t="s">
        <v>426</v>
      </c>
      <c r="C135" s="31" t="s">
        <v>353</v>
      </c>
      <c r="D135" s="31" t="s">
        <v>334</v>
      </c>
      <c r="E135" s="53" t="s">
        <v>513</v>
      </c>
      <c r="F135" s="31" t="s">
        <v>427</v>
      </c>
      <c r="G135" s="31"/>
      <c r="H135" s="94">
        <f>H136</f>
        <v>3</v>
      </c>
    </row>
    <row r="136" spans="2:8" ht="12.75">
      <c r="B136" s="40" t="s">
        <v>413</v>
      </c>
      <c r="C136" s="31" t="s">
        <v>353</v>
      </c>
      <c r="D136" s="31" t="s">
        <v>334</v>
      </c>
      <c r="E136" s="53" t="s">
        <v>513</v>
      </c>
      <c r="F136" s="31" t="s">
        <v>427</v>
      </c>
      <c r="G136" s="31">
        <v>2</v>
      </c>
      <c r="H136" s="94">
        <v>3</v>
      </c>
    </row>
    <row r="137" spans="2:8" ht="25.5">
      <c r="B137" s="40" t="s">
        <v>518</v>
      </c>
      <c r="C137" s="31" t="s">
        <v>353</v>
      </c>
      <c r="D137" s="31" t="s">
        <v>334</v>
      </c>
      <c r="E137" s="53" t="s">
        <v>519</v>
      </c>
      <c r="F137" s="19"/>
      <c r="G137" s="31"/>
      <c r="H137" s="94">
        <f>H138</f>
        <v>1</v>
      </c>
    </row>
    <row r="138" spans="2:8" ht="25.5">
      <c r="B138" s="40" t="s">
        <v>520</v>
      </c>
      <c r="C138" s="31" t="s">
        <v>353</v>
      </c>
      <c r="D138" s="31" t="s">
        <v>334</v>
      </c>
      <c r="E138" s="53" t="s">
        <v>521</v>
      </c>
      <c r="F138" s="19"/>
      <c r="G138" s="31"/>
      <c r="H138" s="94">
        <f>H139</f>
        <v>1</v>
      </c>
    </row>
    <row r="139" spans="2:8" ht="12.75">
      <c r="B139" s="50" t="s">
        <v>424</v>
      </c>
      <c r="C139" s="31" t="s">
        <v>353</v>
      </c>
      <c r="D139" s="31" t="s">
        <v>334</v>
      </c>
      <c r="E139" s="53" t="s">
        <v>521</v>
      </c>
      <c r="F139" s="31" t="s">
        <v>425</v>
      </c>
      <c r="G139" s="31"/>
      <c r="H139" s="94">
        <f>H140</f>
        <v>1</v>
      </c>
    </row>
    <row r="140" spans="2:8" ht="12.75">
      <c r="B140" s="50" t="s">
        <v>426</v>
      </c>
      <c r="C140" s="31" t="s">
        <v>353</v>
      </c>
      <c r="D140" s="31" t="s">
        <v>334</v>
      </c>
      <c r="E140" s="53" t="s">
        <v>521</v>
      </c>
      <c r="F140" s="31" t="s">
        <v>427</v>
      </c>
      <c r="G140" s="31"/>
      <c r="H140" s="94">
        <f>H141</f>
        <v>1</v>
      </c>
    </row>
    <row r="141" spans="2:8" ht="12.75">
      <c r="B141" s="40" t="s">
        <v>413</v>
      </c>
      <c r="C141" s="31" t="s">
        <v>353</v>
      </c>
      <c r="D141" s="31" t="s">
        <v>334</v>
      </c>
      <c r="E141" s="53" t="s">
        <v>521</v>
      </c>
      <c r="F141" s="31" t="s">
        <v>427</v>
      </c>
      <c r="G141" s="31">
        <v>2</v>
      </c>
      <c r="H141" s="94">
        <v>1</v>
      </c>
    </row>
    <row r="142" spans="2:8" ht="12.75">
      <c r="B142" s="57" t="s">
        <v>330</v>
      </c>
      <c r="C142" s="30" t="s">
        <v>358</v>
      </c>
      <c r="D142" s="30"/>
      <c r="E142" s="75"/>
      <c r="F142" s="30"/>
      <c r="G142" s="30"/>
      <c r="H142" s="103">
        <f>H145+H151</f>
        <v>693.8000000000001</v>
      </c>
    </row>
    <row r="143" spans="2:8" ht="12.75">
      <c r="B143" s="47" t="s">
        <v>413</v>
      </c>
      <c r="C143" s="48"/>
      <c r="D143" s="48"/>
      <c r="E143" s="48"/>
      <c r="F143" s="48"/>
      <c r="G143" s="48">
        <v>2</v>
      </c>
      <c r="H143" s="103">
        <f>H156</f>
        <v>6.1</v>
      </c>
    </row>
    <row r="144" spans="2:8" ht="12.75">
      <c r="B144" s="47" t="s">
        <v>392</v>
      </c>
      <c r="C144" s="48"/>
      <c r="D144" s="48"/>
      <c r="E144" s="48"/>
      <c r="F144" s="48"/>
      <c r="G144" s="48">
        <v>4</v>
      </c>
      <c r="H144" s="103">
        <f>H150</f>
        <v>687.7</v>
      </c>
    </row>
    <row r="145" spans="2:8" ht="12.75">
      <c r="B145" s="40" t="s">
        <v>161</v>
      </c>
      <c r="C145" s="31" t="s">
        <v>358</v>
      </c>
      <c r="D145" s="31" t="s">
        <v>160</v>
      </c>
      <c r="E145" s="58"/>
      <c r="F145" s="31"/>
      <c r="G145" s="31"/>
      <c r="H145" s="94">
        <f>H146</f>
        <v>687.7</v>
      </c>
    </row>
    <row r="146" spans="2:8" ht="12.75">
      <c r="B146" s="50" t="s">
        <v>414</v>
      </c>
      <c r="C146" s="31" t="s">
        <v>358</v>
      </c>
      <c r="D146" s="31" t="s">
        <v>160</v>
      </c>
      <c r="E146" s="78" t="s">
        <v>415</v>
      </c>
      <c r="F146" s="30"/>
      <c r="G146" s="30"/>
      <c r="H146" s="94">
        <f>H147</f>
        <v>687.7</v>
      </c>
    </row>
    <row r="147" spans="2:8" ht="25.5">
      <c r="B147" s="40" t="s">
        <v>490</v>
      </c>
      <c r="C147" s="31" t="s">
        <v>358</v>
      </c>
      <c r="D147" s="31" t="s">
        <v>160</v>
      </c>
      <c r="E147" s="31" t="s">
        <v>491</v>
      </c>
      <c r="F147" s="31"/>
      <c r="G147" s="31"/>
      <c r="H147" s="94">
        <f>H148</f>
        <v>687.7</v>
      </c>
    </row>
    <row r="148" spans="2:8" ht="12.75">
      <c r="B148" s="50" t="s">
        <v>258</v>
      </c>
      <c r="C148" s="31" t="s">
        <v>358</v>
      </c>
      <c r="D148" s="31" t="s">
        <v>160</v>
      </c>
      <c r="E148" s="31" t="s">
        <v>491</v>
      </c>
      <c r="F148" s="31" t="s">
        <v>492</v>
      </c>
      <c r="G148" s="31"/>
      <c r="H148" s="94">
        <f>H149</f>
        <v>687.7</v>
      </c>
    </row>
    <row r="149" spans="2:8" ht="12.75">
      <c r="B149" s="50" t="s">
        <v>262</v>
      </c>
      <c r="C149" s="31" t="s">
        <v>358</v>
      </c>
      <c r="D149" s="31" t="s">
        <v>160</v>
      </c>
      <c r="E149" s="31" t="s">
        <v>491</v>
      </c>
      <c r="F149" s="31" t="s">
        <v>261</v>
      </c>
      <c r="G149" s="31"/>
      <c r="H149" s="94">
        <f>H150</f>
        <v>687.7</v>
      </c>
    </row>
    <row r="150" spans="2:8" ht="12.75">
      <c r="B150" s="40" t="s">
        <v>392</v>
      </c>
      <c r="C150" s="31" t="s">
        <v>358</v>
      </c>
      <c r="D150" s="31" t="s">
        <v>160</v>
      </c>
      <c r="E150" s="31" t="s">
        <v>491</v>
      </c>
      <c r="F150" s="31" t="s">
        <v>261</v>
      </c>
      <c r="G150" s="31" t="s">
        <v>405</v>
      </c>
      <c r="H150" s="94">
        <v>687.7</v>
      </c>
    </row>
    <row r="151" spans="2:8" ht="12.75">
      <c r="B151" s="40" t="s">
        <v>329</v>
      </c>
      <c r="C151" s="31" t="s">
        <v>358</v>
      </c>
      <c r="D151" s="31" t="s">
        <v>359</v>
      </c>
      <c r="E151" s="31"/>
      <c r="F151" s="31"/>
      <c r="G151" s="31"/>
      <c r="H151" s="94">
        <f>H152</f>
        <v>6.1</v>
      </c>
    </row>
    <row r="152" spans="2:8" ht="12.75">
      <c r="B152" s="50" t="s">
        <v>414</v>
      </c>
      <c r="C152" s="31" t="s">
        <v>358</v>
      </c>
      <c r="D152" s="31" t="s">
        <v>359</v>
      </c>
      <c r="E152" s="78" t="s">
        <v>415</v>
      </c>
      <c r="F152" s="31"/>
      <c r="G152" s="31"/>
      <c r="H152" s="94">
        <f>H153</f>
        <v>6.1</v>
      </c>
    </row>
    <row r="153" spans="2:8" ht="12.75">
      <c r="B153" s="40" t="s">
        <v>11</v>
      </c>
      <c r="C153" s="31" t="s">
        <v>358</v>
      </c>
      <c r="D153" s="31" t="s">
        <v>359</v>
      </c>
      <c r="E153" s="31" t="s">
        <v>494</v>
      </c>
      <c r="F153" s="31"/>
      <c r="G153" s="31"/>
      <c r="H153" s="94">
        <f>H154</f>
        <v>6.1</v>
      </c>
    </row>
    <row r="154" spans="2:8" ht="12.75">
      <c r="B154" s="50" t="s">
        <v>424</v>
      </c>
      <c r="C154" s="31" t="s">
        <v>358</v>
      </c>
      <c r="D154" s="31" t="s">
        <v>359</v>
      </c>
      <c r="E154" s="31" t="s">
        <v>494</v>
      </c>
      <c r="F154" s="31" t="s">
        <v>425</v>
      </c>
      <c r="G154" s="31"/>
      <c r="H154" s="94">
        <f>H155</f>
        <v>6.1</v>
      </c>
    </row>
    <row r="155" spans="2:8" ht="12.75">
      <c r="B155" s="50" t="s">
        <v>426</v>
      </c>
      <c r="C155" s="31" t="s">
        <v>358</v>
      </c>
      <c r="D155" s="31" t="s">
        <v>359</v>
      </c>
      <c r="E155" s="31" t="s">
        <v>494</v>
      </c>
      <c r="F155" s="31" t="s">
        <v>427</v>
      </c>
      <c r="G155" s="31"/>
      <c r="H155" s="94">
        <f>H156</f>
        <v>6.1</v>
      </c>
    </row>
    <row r="156" spans="2:8" ht="12.75">
      <c r="B156" s="40" t="s">
        <v>413</v>
      </c>
      <c r="C156" s="31" t="s">
        <v>358</v>
      </c>
      <c r="D156" s="31" t="s">
        <v>359</v>
      </c>
      <c r="E156" s="31" t="s">
        <v>494</v>
      </c>
      <c r="F156" s="31" t="s">
        <v>427</v>
      </c>
      <c r="G156" s="31">
        <v>2</v>
      </c>
      <c r="H156" s="94">
        <v>6.1</v>
      </c>
    </row>
    <row r="157" spans="2:8" s="39" customFormat="1" ht="12.75">
      <c r="B157" s="59" t="s">
        <v>331</v>
      </c>
      <c r="C157" s="30" t="s">
        <v>360</v>
      </c>
      <c r="D157" s="30"/>
      <c r="E157" s="30"/>
      <c r="F157" s="30"/>
      <c r="G157" s="30"/>
      <c r="H157" s="103">
        <f>H159</f>
        <v>8.4</v>
      </c>
    </row>
    <row r="158" spans="2:8" ht="12.75">
      <c r="B158" s="47" t="s">
        <v>413</v>
      </c>
      <c r="C158" s="48"/>
      <c r="D158" s="48"/>
      <c r="E158" s="48"/>
      <c r="F158" s="48"/>
      <c r="G158" s="48">
        <v>2</v>
      </c>
      <c r="H158" s="103">
        <f>H164</f>
        <v>8.4</v>
      </c>
    </row>
    <row r="159" spans="2:8" ht="12.75">
      <c r="B159" s="40" t="s">
        <v>36</v>
      </c>
      <c r="C159" s="31" t="s">
        <v>360</v>
      </c>
      <c r="D159" s="31" t="s">
        <v>373</v>
      </c>
      <c r="E159" s="31"/>
      <c r="F159" s="31"/>
      <c r="G159" s="31"/>
      <c r="H159" s="94">
        <f>H160</f>
        <v>8.4</v>
      </c>
    </row>
    <row r="160" spans="2:8" ht="12.75">
      <c r="B160" s="50" t="s">
        <v>414</v>
      </c>
      <c r="C160" s="31" t="s">
        <v>360</v>
      </c>
      <c r="D160" s="31" t="s">
        <v>373</v>
      </c>
      <c r="E160" s="78" t="s">
        <v>415</v>
      </c>
      <c r="F160" s="31"/>
      <c r="G160" s="31"/>
      <c r="H160" s="94">
        <f>H161</f>
        <v>8.4</v>
      </c>
    </row>
    <row r="161" spans="2:8" ht="25.5">
      <c r="B161" s="40" t="s">
        <v>495</v>
      </c>
      <c r="C161" s="31" t="s">
        <v>360</v>
      </c>
      <c r="D161" s="31" t="s">
        <v>373</v>
      </c>
      <c r="E161" s="31" t="s">
        <v>496</v>
      </c>
      <c r="F161" s="31"/>
      <c r="G161" s="31"/>
      <c r="H161" s="94">
        <f>H162</f>
        <v>8.4</v>
      </c>
    </row>
    <row r="162" spans="2:8" ht="12.75">
      <c r="B162" s="50" t="s">
        <v>424</v>
      </c>
      <c r="C162" s="31" t="s">
        <v>360</v>
      </c>
      <c r="D162" s="31" t="s">
        <v>373</v>
      </c>
      <c r="E162" s="31" t="s">
        <v>496</v>
      </c>
      <c r="F162" s="31" t="s">
        <v>425</v>
      </c>
      <c r="G162" s="31"/>
      <c r="H162" s="94">
        <f>H163</f>
        <v>8.4</v>
      </c>
    </row>
    <row r="163" spans="2:8" ht="12.75">
      <c r="B163" s="50" t="s">
        <v>426</v>
      </c>
      <c r="C163" s="31" t="s">
        <v>360</v>
      </c>
      <c r="D163" s="31" t="s">
        <v>373</v>
      </c>
      <c r="E163" s="31" t="s">
        <v>496</v>
      </c>
      <c r="F163" s="31" t="s">
        <v>427</v>
      </c>
      <c r="G163" s="31"/>
      <c r="H163" s="94">
        <f>H164</f>
        <v>8.4</v>
      </c>
    </row>
    <row r="164" spans="2:8" ht="12.75">
      <c r="B164" s="40" t="s">
        <v>413</v>
      </c>
      <c r="C164" s="31" t="s">
        <v>360</v>
      </c>
      <c r="D164" s="31" t="s">
        <v>373</v>
      </c>
      <c r="E164" s="31" t="s">
        <v>496</v>
      </c>
      <c r="F164" s="31" t="s">
        <v>427</v>
      </c>
      <c r="G164" s="31">
        <v>2</v>
      </c>
      <c r="H164" s="94">
        <v>8.4</v>
      </c>
    </row>
    <row r="165" spans="2:8" s="39" customFormat="1" ht="12.75">
      <c r="B165" s="59" t="s">
        <v>314</v>
      </c>
      <c r="C165" s="30" t="s">
        <v>374</v>
      </c>
      <c r="D165" s="30"/>
      <c r="E165" s="170"/>
      <c r="F165" s="30"/>
      <c r="G165" s="30"/>
      <c r="H165" s="103">
        <f>H168+H174+H180</f>
        <v>13174.5</v>
      </c>
    </row>
    <row r="166" spans="2:8" ht="12.75">
      <c r="B166" s="47" t="s">
        <v>413</v>
      </c>
      <c r="C166" s="48"/>
      <c r="D166" s="48"/>
      <c r="E166" s="48"/>
      <c r="F166" s="48"/>
      <c r="G166" s="48">
        <v>2</v>
      </c>
      <c r="H166" s="103">
        <f>H173+H179+H185</f>
        <v>1508</v>
      </c>
    </row>
    <row r="167" spans="2:8" ht="12.75">
      <c r="B167" s="47" t="s">
        <v>391</v>
      </c>
      <c r="C167" s="48"/>
      <c r="D167" s="48"/>
      <c r="E167" s="48"/>
      <c r="F167" s="48"/>
      <c r="G167" s="48">
        <v>3</v>
      </c>
      <c r="H167" s="103">
        <f>H190</f>
        <v>11666.5</v>
      </c>
    </row>
    <row r="168" spans="2:8" ht="12.75">
      <c r="B168" s="40" t="s">
        <v>336</v>
      </c>
      <c r="C168" s="31" t="s">
        <v>374</v>
      </c>
      <c r="D168" s="31" t="s">
        <v>335</v>
      </c>
      <c r="E168" s="31"/>
      <c r="F168" s="31"/>
      <c r="G168" s="31"/>
      <c r="H168" s="94">
        <f>H169</f>
        <v>55</v>
      </c>
    </row>
    <row r="169" spans="2:8" ht="12.75">
      <c r="B169" s="40" t="s">
        <v>528</v>
      </c>
      <c r="C169" s="31" t="s">
        <v>374</v>
      </c>
      <c r="D169" s="31" t="s">
        <v>335</v>
      </c>
      <c r="E169" s="31" t="s">
        <v>497</v>
      </c>
      <c r="F169" s="31"/>
      <c r="G169" s="31"/>
      <c r="H169" s="94">
        <f>H170</f>
        <v>55</v>
      </c>
    </row>
    <row r="170" spans="2:8" ht="25.5">
      <c r="B170" s="40" t="s">
        <v>529</v>
      </c>
      <c r="C170" s="31" t="s">
        <v>374</v>
      </c>
      <c r="D170" s="31" t="s">
        <v>335</v>
      </c>
      <c r="E170" s="31" t="s">
        <v>498</v>
      </c>
      <c r="F170" s="31"/>
      <c r="G170" s="31"/>
      <c r="H170" s="94">
        <f>H171</f>
        <v>55</v>
      </c>
    </row>
    <row r="171" spans="2:8" ht="12.75">
      <c r="B171" s="40" t="s">
        <v>499</v>
      </c>
      <c r="C171" s="31" t="s">
        <v>374</v>
      </c>
      <c r="D171" s="31" t="s">
        <v>335</v>
      </c>
      <c r="E171" s="31" t="s">
        <v>498</v>
      </c>
      <c r="F171" s="31" t="s">
        <v>500</v>
      </c>
      <c r="G171" s="31"/>
      <c r="H171" s="94">
        <f>H172</f>
        <v>55</v>
      </c>
    </row>
    <row r="172" spans="2:8" ht="12.75">
      <c r="B172" s="40" t="s">
        <v>630</v>
      </c>
      <c r="C172" s="31" t="s">
        <v>374</v>
      </c>
      <c r="D172" s="31" t="s">
        <v>335</v>
      </c>
      <c r="E172" s="31" t="s">
        <v>498</v>
      </c>
      <c r="F172" s="31" t="s">
        <v>631</v>
      </c>
      <c r="G172" s="31"/>
      <c r="H172" s="94">
        <f>H173</f>
        <v>55</v>
      </c>
    </row>
    <row r="173" spans="2:8" ht="12.75">
      <c r="B173" s="40" t="s">
        <v>413</v>
      </c>
      <c r="C173" s="31" t="s">
        <v>374</v>
      </c>
      <c r="D173" s="31" t="s">
        <v>335</v>
      </c>
      <c r="E173" s="31" t="s">
        <v>498</v>
      </c>
      <c r="F173" s="31" t="s">
        <v>631</v>
      </c>
      <c r="G173" s="31">
        <v>2</v>
      </c>
      <c r="H173" s="94">
        <v>55</v>
      </c>
    </row>
    <row r="174" spans="2:8" ht="12.75">
      <c r="B174" s="40" t="s">
        <v>351</v>
      </c>
      <c r="C174" s="31" t="s">
        <v>374</v>
      </c>
      <c r="D174" s="31" t="s">
        <v>350</v>
      </c>
      <c r="E174" s="31"/>
      <c r="F174" s="31"/>
      <c r="G174" s="31"/>
      <c r="H174" s="94">
        <f>H175</f>
        <v>570</v>
      </c>
    </row>
    <row r="175" spans="2:8" ht="12.75">
      <c r="B175" s="50" t="s">
        <v>414</v>
      </c>
      <c r="C175" s="31" t="s">
        <v>374</v>
      </c>
      <c r="D175" s="31" t="s">
        <v>350</v>
      </c>
      <c r="E175" s="78" t="s">
        <v>415</v>
      </c>
      <c r="F175" s="31"/>
      <c r="G175" s="31"/>
      <c r="H175" s="94">
        <f>H176</f>
        <v>570</v>
      </c>
    </row>
    <row r="176" spans="2:8" ht="12.75">
      <c r="B176" s="50" t="s">
        <v>501</v>
      </c>
      <c r="C176" s="31" t="s">
        <v>374</v>
      </c>
      <c r="D176" s="31" t="s">
        <v>350</v>
      </c>
      <c r="E176" s="78" t="s">
        <v>502</v>
      </c>
      <c r="F176" s="31"/>
      <c r="G176" s="31"/>
      <c r="H176" s="94">
        <f>H177</f>
        <v>570</v>
      </c>
    </row>
    <row r="177" spans="2:8" ht="12.75">
      <c r="B177" s="50" t="s">
        <v>429</v>
      </c>
      <c r="C177" s="31" t="s">
        <v>374</v>
      </c>
      <c r="D177" s="31" t="s">
        <v>350</v>
      </c>
      <c r="E177" s="78" t="s">
        <v>502</v>
      </c>
      <c r="F177" s="31" t="s">
        <v>103</v>
      </c>
      <c r="G177" s="31"/>
      <c r="H177" s="94">
        <f>H178</f>
        <v>570</v>
      </c>
    </row>
    <row r="178" spans="2:8" ht="12.75">
      <c r="B178" s="40" t="s">
        <v>174</v>
      </c>
      <c r="C178" s="31" t="s">
        <v>374</v>
      </c>
      <c r="D178" s="31" t="s">
        <v>350</v>
      </c>
      <c r="E178" s="78" t="s">
        <v>502</v>
      </c>
      <c r="F178" s="31" t="s">
        <v>173</v>
      </c>
      <c r="G178" s="31"/>
      <c r="H178" s="94">
        <f>H179</f>
        <v>570</v>
      </c>
    </row>
    <row r="179" spans="2:8" ht="12.75">
      <c r="B179" s="40" t="s">
        <v>413</v>
      </c>
      <c r="C179" s="31" t="s">
        <v>374</v>
      </c>
      <c r="D179" s="31" t="s">
        <v>350</v>
      </c>
      <c r="E179" s="78" t="s">
        <v>502</v>
      </c>
      <c r="F179" s="31" t="s">
        <v>173</v>
      </c>
      <c r="G179" s="31">
        <v>2</v>
      </c>
      <c r="H179" s="94">
        <v>570</v>
      </c>
    </row>
    <row r="180" spans="2:8" ht="12.75">
      <c r="B180" s="40" t="s">
        <v>148</v>
      </c>
      <c r="C180" s="31" t="s">
        <v>374</v>
      </c>
      <c r="D180" s="31" t="s">
        <v>147</v>
      </c>
      <c r="E180" s="31"/>
      <c r="F180" s="31"/>
      <c r="G180" s="31"/>
      <c r="H180" s="94">
        <f>H181+H186</f>
        <v>12549.5</v>
      </c>
    </row>
    <row r="181" spans="2:8" ht="12.75">
      <c r="B181" s="50" t="s">
        <v>414</v>
      </c>
      <c r="C181" s="31" t="s">
        <v>374</v>
      </c>
      <c r="D181" s="31" t="s">
        <v>147</v>
      </c>
      <c r="E181" s="78" t="s">
        <v>415</v>
      </c>
      <c r="F181" s="31"/>
      <c r="G181" s="31"/>
      <c r="H181" s="94">
        <f>H182</f>
        <v>883</v>
      </c>
    </row>
    <row r="182" spans="2:8" ht="12.75">
      <c r="B182" s="40" t="s">
        <v>503</v>
      </c>
      <c r="C182" s="31" t="s">
        <v>374</v>
      </c>
      <c r="D182" s="31" t="s">
        <v>147</v>
      </c>
      <c r="E182" s="78" t="s">
        <v>504</v>
      </c>
      <c r="F182" s="31"/>
      <c r="G182" s="31"/>
      <c r="H182" s="94">
        <f>H183</f>
        <v>883</v>
      </c>
    </row>
    <row r="183" spans="2:8" ht="12.75">
      <c r="B183" s="50" t="s">
        <v>424</v>
      </c>
      <c r="C183" s="31" t="s">
        <v>374</v>
      </c>
      <c r="D183" s="31" t="s">
        <v>147</v>
      </c>
      <c r="E183" s="78" t="s">
        <v>504</v>
      </c>
      <c r="F183" s="31" t="s">
        <v>425</v>
      </c>
      <c r="G183" s="31"/>
      <c r="H183" s="94">
        <f>H184</f>
        <v>883</v>
      </c>
    </row>
    <row r="184" spans="2:8" ht="12.75">
      <c r="B184" s="50" t="s">
        <v>426</v>
      </c>
      <c r="C184" s="31" t="s">
        <v>374</v>
      </c>
      <c r="D184" s="31" t="s">
        <v>147</v>
      </c>
      <c r="E184" s="78" t="s">
        <v>504</v>
      </c>
      <c r="F184" s="31" t="s">
        <v>427</v>
      </c>
      <c r="G184" s="31"/>
      <c r="H184" s="94">
        <f>H185</f>
        <v>883</v>
      </c>
    </row>
    <row r="185" spans="2:8" ht="12.75">
      <c r="B185" s="40" t="s">
        <v>413</v>
      </c>
      <c r="C185" s="31" t="s">
        <v>374</v>
      </c>
      <c r="D185" s="31" t="s">
        <v>147</v>
      </c>
      <c r="E185" s="78" t="s">
        <v>504</v>
      </c>
      <c r="F185" s="31" t="s">
        <v>427</v>
      </c>
      <c r="G185" s="31">
        <v>2</v>
      </c>
      <c r="H185" s="94">
        <v>883</v>
      </c>
    </row>
    <row r="186" spans="2:8" ht="12.75">
      <c r="B186" s="35" t="s">
        <v>466</v>
      </c>
      <c r="C186" s="105" t="s">
        <v>374</v>
      </c>
      <c r="D186" s="105" t="s">
        <v>147</v>
      </c>
      <c r="E186" s="105" t="s">
        <v>465</v>
      </c>
      <c r="F186" s="105"/>
      <c r="G186" s="105"/>
      <c r="H186" s="94">
        <f>H187</f>
        <v>11666.5</v>
      </c>
    </row>
    <row r="187" spans="2:8" ht="25.5">
      <c r="B187" s="33" t="s">
        <v>469</v>
      </c>
      <c r="C187" s="106" t="s">
        <v>374</v>
      </c>
      <c r="D187" s="106" t="s">
        <v>147</v>
      </c>
      <c r="E187" s="105" t="s">
        <v>455</v>
      </c>
      <c r="F187" s="106"/>
      <c r="G187" s="106"/>
      <c r="H187" s="94">
        <f>H188</f>
        <v>11666.5</v>
      </c>
    </row>
    <row r="188" spans="2:8" ht="12.75">
      <c r="B188" s="50" t="s">
        <v>258</v>
      </c>
      <c r="C188" s="106" t="s">
        <v>374</v>
      </c>
      <c r="D188" s="106" t="s">
        <v>147</v>
      </c>
      <c r="E188" s="105" t="s">
        <v>455</v>
      </c>
      <c r="F188" s="106" t="s">
        <v>492</v>
      </c>
      <c r="G188" s="106"/>
      <c r="H188" s="94">
        <f>H189</f>
        <v>11666.5</v>
      </c>
    </row>
    <row r="189" spans="2:8" ht="12.75">
      <c r="B189" s="40" t="s">
        <v>143</v>
      </c>
      <c r="C189" s="106" t="s">
        <v>374</v>
      </c>
      <c r="D189" s="106" t="s">
        <v>147</v>
      </c>
      <c r="E189" s="105" t="s">
        <v>455</v>
      </c>
      <c r="F189" s="106" t="s">
        <v>464</v>
      </c>
      <c r="G189" s="106"/>
      <c r="H189" s="94">
        <f>H190</f>
        <v>11666.5</v>
      </c>
    </row>
    <row r="190" spans="2:8" ht="12.75">
      <c r="B190" s="40" t="s">
        <v>391</v>
      </c>
      <c r="C190" s="106" t="s">
        <v>374</v>
      </c>
      <c r="D190" s="106" t="s">
        <v>147</v>
      </c>
      <c r="E190" s="105" t="s">
        <v>455</v>
      </c>
      <c r="F190" s="106" t="s">
        <v>464</v>
      </c>
      <c r="G190" s="106" t="s">
        <v>33</v>
      </c>
      <c r="H190" s="94">
        <v>11666.5</v>
      </c>
    </row>
    <row r="191" spans="2:8" ht="12.75">
      <c r="B191" s="59" t="s">
        <v>315</v>
      </c>
      <c r="C191" s="30" t="s">
        <v>375</v>
      </c>
      <c r="D191" s="30"/>
      <c r="E191" s="30"/>
      <c r="F191" s="30"/>
      <c r="G191" s="30"/>
      <c r="H191" s="103">
        <f>H195+H206+H216</f>
        <v>2690.7999999999997</v>
      </c>
    </row>
    <row r="192" spans="2:8" ht="12.75">
      <c r="B192" s="47" t="s">
        <v>413</v>
      </c>
      <c r="C192" s="48"/>
      <c r="D192" s="48"/>
      <c r="E192" s="48"/>
      <c r="F192" s="48"/>
      <c r="G192" s="48">
        <v>2</v>
      </c>
      <c r="H192" s="103">
        <f>H204+H215+H221</f>
        <v>662.7</v>
      </c>
    </row>
    <row r="193" spans="2:8" ht="12.75">
      <c r="B193" s="47" t="s">
        <v>391</v>
      </c>
      <c r="C193" s="48"/>
      <c r="D193" s="48"/>
      <c r="E193" s="19"/>
      <c r="F193" s="48"/>
      <c r="G193" s="48">
        <v>3</v>
      </c>
      <c r="H193" s="103">
        <f>H205+H211</f>
        <v>985.6</v>
      </c>
    </row>
    <row r="194" spans="2:8" ht="12.75">
      <c r="B194" s="162" t="s">
        <v>48</v>
      </c>
      <c r="C194" s="48"/>
      <c r="D194" s="48"/>
      <c r="E194" s="48"/>
      <c r="F194" s="48"/>
      <c r="G194" s="48">
        <v>5</v>
      </c>
      <c r="H194" s="103">
        <f>H200</f>
        <v>1042.5</v>
      </c>
    </row>
    <row r="195" spans="2:8" ht="12.75">
      <c r="B195" s="40" t="s">
        <v>227</v>
      </c>
      <c r="C195" s="31" t="s">
        <v>375</v>
      </c>
      <c r="D195" s="31" t="s">
        <v>226</v>
      </c>
      <c r="E195" s="31"/>
      <c r="F195" s="31"/>
      <c r="G195" s="31"/>
      <c r="H195" s="94">
        <f>H196</f>
        <v>1789.6</v>
      </c>
    </row>
    <row r="196" spans="2:8" ht="12.75">
      <c r="B196" s="50" t="s">
        <v>414</v>
      </c>
      <c r="C196" s="31" t="s">
        <v>375</v>
      </c>
      <c r="D196" s="31" t="s">
        <v>226</v>
      </c>
      <c r="E196" s="51" t="s">
        <v>415</v>
      </c>
      <c r="F196" s="31"/>
      <c r="G196" s="31"/>
      <c r="H196" s="94">
        <f>H197+H201</f>
        <v>1789.6</v>
      </c>
    </row>
    <row r="197" spans="2:8" ht="25.5">
      <c r="B197" s="161" t="s">
        <v>46</v>
      </c>
      <c r="C197" s="31" t="s">
        <v>375</v>
      </c>
      <c r="D197" s="31" t="s">
        <v>226</v>
      </c>
      <c r="E197" s="158" t="s">
        <v>47</v>
      </c>
      <c r="F197" s="160"/>
      <c r="G197" s="31"/>
      <c r="H197" s="94">
        <f>H198</f>
        <v>1042.5</v>
      </c>
    </row>
    <row r="198" spans="2:8" ht="12.75">
      <c r="B198" s="50" t="s">
        <v>429</v>
      </c>
      <c r="C198" s="31" t="s">
        <v>375</v>
      </c>
      <c r="D198" s="31" t="s">
        <v>226</v>
      </c>
      <c r="E198" s="158" t="s">
        <v>47</v>
      </c>
      <c r="F198" s="61">
        <v>800</v>
      </c>
      <c r="G198" s="31"/>
      <c r="H198" s="94">
        <f>H199</f>
        <v>1042.5</v>
      </c>
    </row>
    <row r="199" spans="2:8" ht="12.75">
      <c r="B199" s="40" t="s">
        <v>174</v>
      </c>
      <c r="C199" s="31" t="s">
        <v>375</v>
      </c>
      <c r="D199" s="31" t="s">
        <v>226</v>
      </c>
      <c r="E199" s="158" t="s">
        <v>47</v>
      </c>
      <c r="F199" s="31" t="s">
        <v>173</v>
      </c>
      <c r="G199" s="31"/>
      <c r="H199" s="94">
        <f>H200</f>
        <v>1042.5</v>
      </c>
    </row>
    <row r="200" spans="2:8" ht="12.75">
      <c r="B200" s="161" t="s">
        <v>48</v>
      </c>
      <c r="C200" s="31" t="s">
        <v>375</v>
      </c>
      <c r="D200" s="31" t="s">
        <v>226</v>
      </c>
      <c r="E200" s="158" t="s">
        <v>47</v>
      </c>
      <c r="F200" s="31" t="s">
        <v>173</v>
      </c>
      <c r="G200" s="31" t="s">
        <v>49</v>
      </c>
      <c r="H200" s="94">
        <v>1042.5</v>
      </c>
    </row>
    <row r="201" spans="2:8" ht="25.5">
      <c r="B201" s="60" t="s">
        <v>229</v>
      </c>
      <c r="C201" s="31" t="s">
        <v>375</v>
      </c>
      <c r="D201" s="31" t="s">
        <v>226</v>
      </c>
      <c r="E201" s="31" t="s">
        <v>228</v>
      </c>
      <c r="F201" s="31"/>
      <c r="G201" s="31"/>
      <c r="H201" s="94">
        <f>H202</f>
        <v>747.1</v>
      </c>
    </row>
    <row r="202" spans="2:8" ht="12.75">
      <c r="B202" s="50" t="s">
        <v>429</v>
      </c>
      <c r="C202" s="31" t="s">
        <v>375</v>
      </c>
      <c r="D202" s="31" t="s">
        <v>226</v>
      </c>
      <c r="E202" s="31" t="s">
        <v>228</v>
      </c>
      <c r="F202" s="61">
        <v>800</v>
      </c>
      <c r="G202" s="62"/>
      <c r="H202" s="94">
        <f>H203</f>
        <v>747.1</v>
      </c>
    </row>
    <row r="203" spans="2:8" ht="12.75">
      <c r="B203" s="40" t="s">
        <v>174</v>
      </c>
      <c r="C203" s="31" t="s">
        <v>375</v>
      </c>
      <c r="D203" s="31" t="s">
        <v>226</v>
      </c>
      <c r="E203" s="31" t="s">
        <v>228</v>
      </c>
      <c r="F203" s="31" t="s">
        <v>173</v>
      </c>
      <c r="G203" s="31"/>
      <c r="H203" s="94">
        <f>H204+H205</f>
        <v>747.1</v>
      </c>
    </row>
    <row r="204" spans="2:8" ht="12.75">
      <c r="B204" s="40" t="s">
        <v>413</v>
      </c>
      <c r="C204" s="31" t="s">
        <v>375</v>
      </c>
      <c r="D204" s="31" t="s">
        <v>226</v>
      </c>
      <c r="E204" s="31" t="s">
        <v>228</v>
      </c>
      <c r="F204" s="31" t="s">
        <v>173</v>
      </c>
      <c r="G204" s="31">
        <v>2</v>
      </c>
      <c r="H204" s="94">
        <v>261.5</v>
      </c>
    </row>
    <row r="205" spans="2:8" ht="12.75">
      <c r="B205" s="40" t="s">
        <v>391</v>
      </c>
      <c r="C205" s="31" t="s">
        <v>375</v>
      </c>
      <c r="D205" s="31" t="s">
        <v>226</v>
      </c>
      <c r="E205" s="31" t="s">
        <v>228</v>
      </c>
      <c r="F205" s="31" t="s">
        <v>173</v>
      </c>
      <c r="G205" s="31" t="s">
        <v>33</v>
      </c>
      <c r="H205" s="94">
        <v>485.6</v>
      </c>
    </row>
    <row r="206" spans="2:8" ht="12.75">
      <c r="B206" s="40" t="s">
        <v>463</v>
      </c>
      <c r="C206" s="31" t="s">
        <v>375</v>
      </c>
      <c r="D206" s="31" t="s">
        <v>462</v>
      </c>
      <c r="E206" s="31"/>
      <c r="F206" s="31"/>
      <c r="G206" s="31"/>
      <c r="H206" s="94">
        <f>H207</f>
        <v>600</v>
      </c>
    </row>
    <row r="207" spans="2:8" ht="12.75">
      <c r="B207" s="50" t="s">
        <v>414</v>
      </c>
      <c r="C207" s="31" t="s">
        <v>375</v>
      </c>
      <c r="D207" s="31" t="s">
        <v>462</v>
      </c>
      <c r="E207" s="51" t="s">
        <v>415</v>
      </c>
      <c r="F207" s="31"/>
      <c r="G207" s="31"/>
      <c r="H207" s="94">
        <f>H208+H212</f>
        <v>600</v>
      </c>
    </row>
    <row r="208" spans="2:8" ht="25.5">
      <c r="B208" s="50" t="s">
        <v>461</v>
      </c>
      <c r="C208" s="31" t="s">
        <v>375</v>
      </c>
      <c r="D208" s="31" t="s">
        <v>462</v>
      </c>
      <c r="E208" s="31" t="s">
        <v>460</v>
      </c>
      <c r="F208" s="30"/>
      <c r="G208" s="30"/>
      <c r="H208" s="94">
        <f>H209</f>
        <v>500</v>
      </c>
    </row>
    <row r="209" spans="2:8" ht="12.75">
      <c r="B209" s="50" t="s">
        <v>258</v>
      </c>
      <c r="C209" s="31" t="s">
        <v>375</v>
      </c>
      <c r="D209" s="31" t="s">
        <v>462</v>
      </c>
      <c r="E209" s="31" t="s">
        <v>460</v>
      </c>
      <c r="F209" s="31" t="s">
        <v>492</v>
      </c>
      <c r="G209" s="30"/>
      <c r="H209" s="94">
        <f>H210</f>
        <v>500</v>
      </c>
    </row>
    <row r="210" spans="2:8" ht="12.75">
      <c r="B210" s="40" t="s">
        <v>143</v>
      </c>
      <c r="C210" s="31" t="s">
        <v>375</v>
      </c>
      <c r="D210" s="31" t="s">
        <v>462</v>
      </c>
      <c r="E210" s="31" t="s">
        <v>460</v>
      </c>
      <c r="F210" s="31" t="s">
        <v>464</v>
      </c>
      <c r="G210" s="31"/>
      <c r="H210" s="94">
        <f>H211</f>
        <v>500</v>
      </c>
    </row>
    <row r="211" spans="2:8" ht="12.75">
      <c r="B211" s="40" t="s">
        <v>391</v>
      </c>
      <c r="C211" s="31" t="s">
        <v>375</v>
      </c>
      <c r="D211" s="31" t="s">
        <v>462</v>
      </c>
      <c r="E211" s="31" t="s">
        <v>460</v>
      </c>
      <c r="F211" s="31" t="s">
        <v>464</v>
      </c>
      <c r="G211" s="31" t="s">
        <v>33</v>
      </c>
      <c r="H211" s="94">
        <v>500</v>
      </c>
    </row>
    <row r="212" spans="2:8" ht="12.75">
      <c r="B212" s="40" t="s">
        <v>188</v>
      </c>
      <c r="C212" s="31" t="s">
        <v>375</v>
      </c>
      <c r="D212" s="31" t="s">
        <v>462</v>
      </c>
      <c r="E212" s="31" t="s">
        <v>189</v>
      </c>
      <c r="F212" s="31"/>
      <c r="G212" s="31"/>
      <c r="H212" s="94">
        <f>H213</f>
        <v>100</v>
      </c>
    </row>
    <row r="213" spans="2:8" ht="12.75">
      <c r="B213" s="50" t="s">
        <v>424</v>
      </c>
      <c r="C213" s="31" t="s">
        <v>375</v>
      </c>
      <c r="D213" s="31" t="s">
        <v>462</v>
      </c>
      <c r="E213" s="31" t="s">
        <v>189</v>
      </c>
      <c r="F213" s="31" t="s">
        <v>425</v>
      </c>
      <c r="G213" s="31"/>
      <c r="H213" s="94">
        <f>H214</f>
        <v>100</v>
      </c>
    </row>
    <row r="214" spans="2:8" ht="12.75">
      <c r="B214" s="50" t="s">
        <v>426</v>
      </c>
      <c r="C214" s="31" t="s">
        <v>375</v>
      </c>
      <c r="D214" s="31" t="s">
        <v>462</v>
      </c>
      <c r="E214" s="31" t="s">
        <v>189</v>
      </c>
      <c r="F214" s="31" t="s">
        <v>427</v>
      </c>
      <c r="G214" s="31"/>
      <c r="H214" s="94">
        <f>H215</f>
        <v>100</v>
      </c>
    </row>
    <row r="215" spans="2:8" ht="12.75">
      <c r="B215" s="40" t="s">
        <v>413</v>
      </c>
      <c r="C215" s="31" t="s">
        <v>375</v>
      </c>
      <c r="D215" s="31" t="s">
        <v>462</v>
      </c>
      <c r="E215" s="31" t="s">
        <v>189</v>
      </c>
      <c r="F215" s="31" t="s">
        <v>427</v>
      </c>
      <c r="G215" s="31" t="s">
        <v>402</v>
      </c>
      <c r="H215" s="94">
        <v>100</v>
      </c>
    </row>
    <row r="216" spans="2:8" ht="12.75">
      <c r="B216" s="40" t="s">
        <v>337</v>
      </c>
      <c r="C216" s="31" t="s">
        <v>375</v>
      </c>
      <c r="D216" s="31" t="s">
        <v>338</v>
      </c>
      <c r="E216" s="31"/>
      <c r="F216" s="31"/>
      <c r="G216" s="31"/>
      <c r="H216" s="94">
        <f>H217</f>
        <v>301.2</v>
      </c>
    </row>
    <row r="217" spans="2:8" ht="12.75">
      <c r="B217" s="50" t="s">
        <v>414</v>
      </c>
      <c r="C217" s="31" t="s">
        <v>375</v>
      </c>
      <c r="D217" s="31" t="s">
        <v>338</v>
      </c>
      <c r="E217" s="78" t="s">
        <v>415</v>
      </c>
      <c r="F217" s="31"/>
      <c r="G217" s="31"/>
      <c r="H217" s="94">
        <f>H218</f>
        <v>301.2</v>
      </c>
    </row>
    <row r="218" spans="2:8" ht="12.75">
      <c r="B218" s="40" t="s">
        <v>505</v>
      </c>
      <c r="C218" s="31" t="s">
        <v>375</v>
      </c>
      <c r="D218" s="31" t="s">
        <v>338</v>
      </c>
      <c r="E218" s="78" t="s">
        <v>506</v>
      </c>
      <c r="F218" s="31"/>
      <c r="G218" s="31"/>
      <c r="H218" s="94">
        <f>H219</f>
        <v>301.2</v>
      </c>
    </row>
    <row r="219" spans="2:8" ht="12.75">
      <c r="B219" s="50" t="s">
        <v>424</v>
      </c>
      <c r="C219" s="31" t="s">
        <v>375</v>
      </c>
      <c r="D219" s="31" t="s">
        <v>338</v>
      </c>
      <c r="E219" s="78" t="s">
        <v>506</v>
      </c>
      <c r="F219" s="31" t="s">
        <v>425</v>
      </c>
      <c r="G219" s="31"/>
      <c r="H219" s="94">
        <f>H220</f>
        <v>301.2</v>
      </c>
    </row>
    <row r="220" spans="2:8" ht="12.75">
      <c r="B220" s="50" t="s">
        <v>426</v>
      </c>
      <c r="C220" s="31" t="s">
        <v>375</v>
      </c>
      <c r="D220" s="31" t="s">
        <v>338</v>
      </c>
      <c r="E220" s="78" t="s">
        <v>506</v>
      </c>
      <c r="F220" s="31" t="s">
        <v>427</v>
      </c>
      <c r="G220" s="31"/>
      <c r="H220" s="94">
        <f>H221</f>
        <v>301.2</v>
      </c>
    </row>
    <row r="221" spans="2:8" ht="12.75">
      <c r="B221" s="40" t="s">
        <v>413</v>
      </c>
      <c r="C221" s="31" t="s">
        <v>375</v>
      </c>
      <c r="D221" s="31" t="s">
        <v>338</v>
      </c>
      <c r="E221" s="78" t="s">
        <v>506</v>
      </c>
      <c r="F221" s="31" t="s">
        <v>427</v>
      </c>
      <c r="G221" s="31">
        <v>2</v>
      </c>
      <c r="H221" s="94">
        <v>301.2</v>
      </c>
    </row>
    <row r="222" spans="2:8" ht="12.75">
      <c r="B222" s="59" t="s">
        <v>316</v>
      </c>
      <c r="C222" s="30" t="s">
        <v>376</v>
      </c>
      <c r="D222" s="30"/>
      <c r="E222" s="30"/>
      <c r="F222" s="30"/>
      <c r="G222" s="30"/>
      <c r="H222" s="103">
        <f>H226+H256+H318+H384</f>
        <v>122149.50000000001</v>
      </c>
    </row>
    <row r="223" spans="2:8" ht="12.75">
      <c r="B223" s="47" t="s">
        <v>413</v>
      </c>
      <c r="C223" s="48"/>
      <c r="D223" s="48"/>
      <c r="E223" s="48"/>
      <c r="F223" s="48"/>
      <c r="G223" s="48">
        <v>2</v>
      </c>
      <c r="H223" s="103">
        <f>H243+H245+H249+H255+H280+H282+H286+H288+H292+H296+H302+H307+H312+H317+H324+H329+H335+H340+H345+H351+H356+H361+H370+H373+H376+H381+H383+H389+H392+H395</f>
        <v>47665.49999999999</v>
      </c>
    </row>
    <row r="224" spans="2:8" ht="12.75">
      <c r="B224" s="47" t="s">
        <v>391</v>
      </c>
      <c r="C224" s="48"/>
      <c r="D224" s="48"/>
      <c r="E224" s="48"/>
      <c r="F224" s="48"/>
      <c r="G224" s="48">
        <v>3</v>
      </c>
      <c r="H224" s="103">
        <f>H235+H239+H265+H269+H273+H276+H366</f>
        <v>72344.2</v>
      </c>
    </row>
    <row r="225" spans="2:8" ht="12.75">
      <c r="B225" s="47" t="s">
        <v>392</v>
      </c>
      <c r="C225" s="48"/>
      <c r="D225" s="48"/>
      <c r="E225" s="48"/>
      <c r="F225" s="48"/>
      <c r="G225" s="48">
        <v>4</v>
      </c>
      <c r="H225" s="103">
        <f>H231+H261</f>
        <v>2139.8</v>
      </c>
    </row>
    <row r="226" spans="2:8" ht="12.75">
      <c r="B226" s="40" t="s">
        <v>317</v>
      </c>
      <c r="C226" s="31" t="s">
        <v>376</v>
      </c>
      <c r="D226" s="31" t="s">
        <v>377</v>
      </c>
      <c r="E226" s="30"/>
      <c r="F226" s="30"/>
      <c r="G226" s="30"/>
      <c r="H226" s="94">
        <f>H227+H250</f>
        <v>23236.1</v>
      </c>
    </row>
    <row r="227" spans="2:8" ht="12.75">
      <c r="B227" s="50" t="s">
        <v>414</v>
      </c>
      <c r="C227" s="31" t="s">
        <v>376</v>
      </c>
      <c r="D227" s="31" t="s">
        <v>377</v>
      </c>
      <c r="E227" s="78" t="s">
        <v>415</v>
      </c>
      <c r="F227" s="31"/>
      <c r="G227" s="31"/>
      <c r="H227" s="94">
        <f>H228+H232+H236+H240+H246</f>
        <v>23226.1</v>
      </c>
    </row>
    <row r="228" spans="2:8" ht="12.75">
      <c r="B228" s="50" t="s">
        <v>642</v>
      </c>
      <c r="C228" s="31" t="s">
        <v>376</v>
      </c>
      <c r="D228" s="31" t="s">
        <v>377</v>
      </c>
      <c r="E228" s="78" t="s">
        <v>641</v>
      </c>
      <c r="F228" s="31"/>
      <c r="G228" s="31"/>
      <c r="H228" s="94">
        <f>H229</f>
        <v>1159.8</v>
      </c>
    </row>
    <row r="229" spans="2:8" ht="12.75">
      <c r="B229" s="40" t="s">
        <v>499</v>
      </c>
      <c r="C229" s="31" t="s">
        <v>376</v>
      </c>
      <c r="D229" s="31" t="s">
        <v>377</v>
      </c>
      <c r="E229" s="78" t="s">
        <v>641</v>
      </c>
      <c r="F229" s="31" t="s">
        <v>500</v>
      </c>
      <c r="G229" s="31"/>
      <c r="H229" s="94">
        <f>H230</f>
        <v>1159.8</v>
      </c>
    </row>
    <row r="230" spans="2:8" ht="12.75">
      <c r="B230" s="40" t="s">
        <v>630</v>
      </c>
      <c r="C230" s="31" t="s">
        <v>376</v>
      </c>
      <c r="D230" s="31" t="s">
        <v>377</v>
      </c>
      <c r="E230" s="78" t="s">
        <v>641</v>
      </c>
      <c r="F230" s="31" t="s">
        <v>631</v>
      </c>
      <c r="G230" s="31"/>
      <c r="H230" s="94">
        <f>H231</f>
        <v>1159.8</v>
      </c>
    </row>
    <row r="231" spans="2:8" ht="12.75">
      <c r="B231" s="50" t="s">
        <v>392</v>
      </c>
      <c r="C231" s="31" t="s">
        <v>376</v>
      </c>
      <c r="D231" s="31" t="s">
        <v>377</v>
      </c>
      <c r="E231" s="78" t="s">
        <v>641</v>
      </c>
      <c r="F231" s="31" t="s">
        <v>631</v>
      </c>
      <c r="G231" s="31" t="s">
        <v>405</v>
      </c>
      <c r="H231" s="94">
        <v>1159.8</v>
      </c>
    </row>
    <row r="232" spans="2:8" ht="51">
      <c r="B232" s="50" t="s">
        <v>12</v>
      </c>
      <c r="C232" s="31" t="s">
        <v>376</v>
      </c>
      <c r="D232" s="31" t="s">
        <v>377</v>
      </c>
      <c r="E232" s="72" t="s">
        <v>509</v>
      </c>
      <c r="F232" s="19"/>
      <c r="G232" s="31"/>
      <c r="H232" s="94">
        <v>8262</v>
      </c>
    </row>
    <row r="233" spans="2:8" ht="12.75">
      <c r="B233" s="40" t="s">
        <v>499</v>
      </c>
      <c r="C233" s="31" t="s">
        <v>376</v>
      </c>
      <c r="D233" s="31" t="s">
        <v>377</v>
      </c>
      <c r="E233" s="72" t="s">
        <v>509</v>
      </c>
      <c r="F233" s="31" t="s">
        <v>500</v>
      </c>
      <c r="G233" s="31"/>
      <c r="H233" s="94">
        <v>8262</v>
      </c>
    </row>
    <row r="234" spans="2:8" ht="25.5">
      <c r="B234" s="40" t="s">
        <v>260</v>
      </c>
      <c r="C234" s="31" t="s">
        <v>376</v>
      </c>
      <c r="D234" s="31" t="s">
        <v>377</v>
      </c>
      <c r="E234" s="72" t="s">
        <v>509</v>
      </c>
      <c r="F234" s="31" t="s">
        <v>259</v>
      </c>
      <c r="G234" s="31"/>
      <c r="H234" s="94">
        <v>8262</v>
      </c>
    </row>
    <row r="235" spans="2:8" ht="12.75">
      <c r="B235" s="40" t="s">
        <v>391</v>
      </c>
      <c r="C235" s="31" t="s">
        <v>376</v>
      </c>
      <c r="D235" s="31" t="s">
        <v>377</v>
      </c>
      <c r="E235" s="72" t="s">
        <v>509</v>
      </c>
      <c r="F235" s="31" t="s">
        <v>259</v>
      </c>
      <c r="G235" s="31">
        <v>3</v>
      </c>
      <c r="H235" s="94">
        <v>8262</v>
      </c>
    </row>
    <row r="236" spans="2:8" ht="12.75">
      <c r="B236" s="50" t="s">
        <v>644</v>
      </c>
      <c r="C236" s="31" t="s">
        <v>376</v>
      </c>
      <c r="D236" s="31" t="s">
        <v>377</v>
      </c>
      <c r="E236" s="78" t="s">
        <v>643</v>
      </c>
      <c r="F236" s="31"/>
      <c r="G236" s="31"/>
      <c r="H236" s="94">
        <v>209.5</v>
      </c>
    </row>
    <row r="237" spans="2:8" ht="12.75">
      <c r="B237" s="40" t="s">
        <v>499</v>
      </c>
      <c r="C237" s="31" t="s">
        <v>376</v>
      </c>
      <c r="D237" s="31" t="s">
        <v>377</v>
      </c>
      <c r="E237" s="78" t="s">
        <v>643</v>
      </c>
      <c r="F237" s="31" t="s">
        <v>500</v>
      </c>
      <c r="G237" s="31"/>
      <c r="H237" s="94">
        <v>209.5</v>
      </c>
    </row>
    <row r="238" spans="2:8" ht="12.75">
      <c r="B238" s="40" t="s">
        <v>630</v>
      </c>
      <c r="C238" s="31" t="s">
        <v>376</v>
      </c>
      <c r="D238" s="31" t="s">
        <v>377</v>
      </c>
      <c r="E238" s="78" t="s">
        <v>643</v>
      </c>
      <c r="F238" s="31" t="s">
        <v>631</v>
      </c>
      <c r="G238" s="31"/>
      <c r="H238" s="94">
        <v>209.5</v>
      </c>
    </row>
    <row r="239" spans="2:8" ht="12.75">
      <c r="B239" s="40" t="s">
        <v>391</v>
      </c>
      <c r="C239" s="31" t="s">
        <v>376</v>
      </c>
      <c r="D239" s="31" t="s">
        <v>377</v>
      </c>
      <c r="E239" s="78" t="s">
        <v>643</v>
      </c>
      <c r="F239" s="31" t="s">
        <v>631</v>
      </c>
      <c r="G239" s="31" t="s">
        <v>33</v>
      </c>
      <c r="H239" s="94">
        <v>209.5</v>
      </c>
    </row>
    <row r="240" spans="2:8" ht="12.75">
      <c r="B240" s="40" t="s">
        <v>507</v>
      </c>
      <c r="C240" s="31" t="s">
        <v>376</v>
      </c>
      <c r="D240" s="31" t="s">
        <v>377</v>
      </c>
      <c r="E240" s="78" t="s">
        <v>508</v>
      </c>
      <c r="F240" s="31"/>
      <c r="G240" s="31"/>
      <c r="H240" s="94">
        <v>13514.4</v>
      </c>
    </row>
    <row r="241" spans="2:8" ht="12.75">
      <c r="B241" s="40" t="s">
        <v>499</v>
      </c>
      <c r="C241" s="31" t="s">
        <v>376</v>
      </c>
      <c r="D241" s="31" t="s">
        <v>377</v>
      </c>
      <c r="E241" s="78" t="s">
        <v>508</v>
      </c>
      <c r="F241" s="31" t="s">
        <v>500</v>
      </c>
      <c r="G241" s="31"/>
      <c r="H241" s="94">
        <v>13514.4</v>
      </c>
    </row>
    <row r="242" spans="2:8" ht="25.5">
      <c r="B242" s="40" t="s">
        <v>260</v>
      </c>
      <c r="C242" s="31" t="s">
        <v>376</v>
      </c>
      <c r="D242" s="31" t="s">
        <v>377</v>
      </c>
      <c r="E242" s="78" t="s">
        <v>508</v>
      </c>
      <c r="F242" s="31" t="s">
        <v>259</v>
      </c>
      <c r="G242" s="31"/>
      <c r="H242" s="94">
        <v>13271.8</v>
      </c>
    </row>
    <row r="243" spans="2:8" ht="12.75">
      <c r="B243" s="40" t="s">
        <v>413</v>
      </c>
      <c r="C243" s="31" t="s">
        <v>376</v>
      </c>
      <c r="D243" s="31" t="s">
        <v>377</v>
      </c>
      <c r="E243" s="78" t="s">
        <v>508</v>
      </c>
      <c r="F243" s="31" t="s">
        <v>259</v>
      </c>
      <c r="G243" s="31">
        <v>2</v>
      </c>
      <c r="H243" s="94">
        <v>13271.8</v>
      </c>
    </row>
    <row r="244" spans="2:8" ht="12.75">
      <c r="B244" s="40" t="s">
        <v>630</v>
      </c>
      <c r="C244" s="31" t="s">
        <v>376</v>
      </c>
      <c r="D244" s="31" t="s">
        <v>377</v>
      </c>
      <c r="E244" s="78" t="s">
        <v>508</v>
      </c>
      <c r="F244" s="19">
        <v>612</v>
      </c>
      <c r="G244" s="31"/>
      <c r="H244" s="94">
        <v>242.6</v>
      </c>
    </row>
    <row r="245" spans="2:8" ht="12.75">
      <c r="B245" s="40" t="s">
        <v>413</v>
      </c>
      <c r="C245" s="31" t="s">
        <v>376</v>
      </c>
      <c r="D245" s="31" t="s">
        <v>377</v>
      </c>
      <c r="E245" s="78" t="s">
        <v>508</v>
      </c>
      <c r="F245" s="19">
        <v>612</v>
      </c>
      <c r="G245" s="31">
        <v>2</v>
      </c>
      <c r="H245" s="94">
        <v>242.6</v>
      </c>
    </row>
    <row r="246" spans="2:8" ht="25.5">
      <c r="B246" s="40" t="s">
        <v>366</v>
      </c>
      <c r="C246" s="31" t="s">
        <v>376</v>
      </c>
      <c r="D246" s="31" t="s">
        <v>377</v>
      </c>
      <c r="E246" s="78" t="s">
        <v>645</v>
      </c>
      <c r="F246" s="19"/>
      <c r="G246" s="31"/>
      <c r="H246" s="94">
        <f>H247</f>
        <v>80.4</v>
      </c>
    </row>
    <row r="247" spans="2:8" ht="12.75">
      <c r="B247" s="40" t="s">
        <v>499</v>
      </c>
      <c r="C247" s="31" t="s">
        <v>376</v>
      </c>
      <c r="D247" s="31" t="s">
        <v>377</v>
      </c>
      <c r="E247" s="78" t="s">
        <v>645</v>
      </c>
      <c r="F247" s="19">
        <v>600</v>
      </c>
      <c r="G247" s="31"/>
      <c r="H247" s="94">
        <f>H248</f>
        <v>80.4</v>
      </c>
    </row>
    <row r="248" spans="2:8" ht="12.75">
      <c r="B248" s="40" t="s">
        <v>630</v>
      </c>
      <c r="C248" s="31" t="s">
        <v>376</v>
      </c>
      <c r="D248" s="31" t="s">
        <v>377</v>
      </c>
      <c r="E248" s="78" t="s">
        <v>645</v>
      </c>
      <c r="F248" s="19">
        <v>612</v>
      </c>
      <c r="G248" s="31"/>
      <c r="H248" s="94">
        <v>80.4</v>
      </c>
    </row>
    <row r="249" spans="2:8" ht="12.75">
      <c r="B249" s="40" t="s">
        <v>413</v>
      </c>
      <c r="C249" s="31" t="s">
        <v>376</v>
      </c>
      <c r="D249" s="31" t="s">
        <v>377</v>
      </c>
      <c r="E249" s="78" t="s">
        <v>645</v>
      </c>
      <c r="F249" s="19">
        <v>612</v>
      </c>
      <c r="G249" s="31">
        <v>2</v>
      </c>
      <c r="H249" s="94">
        <v>80.4</v>
      </c>
    </row>
    <row r="250" spans="2:8" ht="12.75">
      <c r="B250" s="40" t="s">
        <v>484</v>
      </c>
      <c r="C250" s="31" t="s">
        <v>376</v>
      </c>
      <c r="D250" s="31" t="s">
        <v>377</v>
      </c>
      <c r="E250" s="78" t="s">
        <v>485</v>
      </c>
      <c r="F250" s="19"/>
      <c r="G250" s="31"/>
      <c r="H250" s="94">
        <f>H251</f>
        <v>10</v>
      </c>
    </row>
    <row r="251" spans="2:8" ht="25.5">
      <c r="B251" s="40" t="s">
        <v>510</v>
      </c>
      <c r="C251" s="31" t="s">
        <v>376</v>
      </c>
      <c r="D251" s="31" t="s">
        <v>377</v>
      </c>
      <c r="E251" s="78" t="s">
        <v>511</v>
      </c>
      <c r="F251" s="19"/>
      <c r="G251" s="31"/>
      <c r="H251" s="94">
        <f>H252</f>
        <v>10</v>
      </c>
    </row>
    <row r="252" spans="2:8" ht="25.5">
      <c r="B252" s="40" t="s">
        <v>512</v>
      </c>
      <c r="C252" s="31" t="s">
        <v>376</v>
      </c>
      <c r="D252" s="31" t="s">
        <v>377</v>
      </c>
      <c r="E252" s="72" t="s">
        <v>513</v>
      </c>
      <c r="F252" s="19"/>
      <c r="G252" s="31"/>
      <c r="H252" s="94">
        <f>H253</f>
        <v>10</v>
      </c>
    </row>
    <row r="253" spans="2:8" ht="12.75">
      <c r="B253" s="40" t="s">
        <v>499</v>
      </c>
      <c r="C253" s="31" t="s">
        <v>376</v>
      </c>
      <c r="D253" s="31" t="s">
        <v>377</v>
      </c>
      <c r="E253" s="72" t="s">
        <v>513</v>
      </c>
      <c r="F253" s="31" t="s">
        <v>500</v>
      </c>
      <c r="G253" s="31"/>
      <c r="H253" s="94">
        <f>H254</f>
        <v>10</v>
      </c>
    </row>
    <row r="254" spans="2:8" ht="12.75">
      <c r="B254" s="40" t="s">
        <v>630</v>
      </c>
      <c r="C254" s="31" t="s">
        <v>376</v>
      </c>
      <c r="D254" s="31" t="s">
        <v>377</v>
      </c>
      <c r="E254" s="72" t="s">
        <v>513</v>
      </c>
      <c r="F254" s="19">
        <v>612</v>
      </c>
      <c r="G254" s="31"/>
      <c r="H254" s="94">
        <f>H255</f>
        <v>10</v>
      </c>
    </row>
    <row r="255" spans="2:8" ht="12.75">
      <c r="B255" s="40" t="s">
        <v>413</v>
      </c>
      <c r="C255" s="31" t="s">
        <v>376</v>
      </c>
      <c r="D255" s="31" t="s">
        <v>377</v>
      </c>
      <c r="E255" s="72" t="s">
        <v>513</v>
      </c>
      <c r="F255" s="19">
        <v>612</v>
      </c>
      <c r="G255" s="31">
        <v>2</v>
      </c>
      <c r="H255" s="94">
        <v>10</v>
      </c>
    </row>
    <row r="256" spans="2:8" ht="12.75">
      <c r="B256" s="40" t="s">
        <v>318</v>
      </c>
      <c r="C256" s="31" t="s">
        <v>376</v>
      </c>
      <c r="D256" s="31" t="s">
        <v>378</v>
      </c>
      <c r="E256" s="31"/>
      <c r="F256" s="31"/>
      <c r="G256" s="31"/>
      <c r="H256" s="94">
        <f>H257+H297</f>
        <v>96316.6</v>
      </c>
    </row>
    <row r="257" spans="2:8" ht="12.75">
      <c r="B257" s="50" t="s">
        <v>414</v>
      </c>
      <c r="C257" s="31" t="s">
        <v>376</v>
      </c>
      <c r="D257" s="31" t="s">
        <v>378</v>
      </c>
      <c r="E257" s="78" t="s">
        <v>415</v>
      </c>
      <c r="F257" s="31"/>
      <c r="G257" s="31"/>
      <c r="H257" s="94">
        <f>H258+H262+H266+H270+H274+H277+H283+H289+H293</f>
        <v>95839.3</v>
      </c>
    </row>
    <row r="258" spans="2:8" ht="25.5">
      <c r="B258" s="40" t="s">
        <v>365</v>
      </c>
      <c r="C258" s="31" t="s">
        <v>376</v>
      </c>
      <c r="D258" s="31" t="s">
        <v>378</v>
      </c>
      <c r="E258" s="31" t="s">
        <v>646</v>
      </c>
      <c r="F258" s="31"/>
      <c r="G258" s="31"/>
      <c r="H258" s="94">
        <f>H259</f>
        <v>980</v>
      </c>
    </row>
    <row r="259" spans="2:8" ht="12.75">
      <c r="B259" s="40" t="s">
        <v>499</v>
      </c>
      <c r="C259" s="31" t="s">
        <v>376</v>
      </c>
      <c r="D259" s="31" t="s">
        <v>378</v>
      </c>
      <c r="E259" s="31" t="s">
        <v>646</v>
      </c>
      <c r="F259" s="31" t="s">
        <v>500</v>
      </c>
      <c r="G259" s="31"/>
      <c r="H259" s="94">
        <f>H260</f>
        <v>980</v>
      </c>
    </row>
    <row r="260" spans="2:8" ht="12.75">
      <c r="B260" s="40" t="s">
        <v>630</v>
      </c>
      <c r="C260" s="31" t="s">
        <v>376</v>
      </c>
      <c r="D260" s="31" t="s">
        <v>378</v>
      </c>
      <c r="E260" s="31" t="s">
        <v>646</v>
      </c>
      <c r="F260" s="31" t="s">
        <v>631</v>
      </c>
      <c r="G260" s="31"/>
      <c r="H260" s="94">
        <f>H261</f>
        <v>980</v>
      </c>
    </row>
    <row r="261" spans="2:8" ht="12.75">
      <c r="B261" s="40" t="s">
        <v>392</v>
      </c>
      <c r="C261" s="31" t="s">
        <v>376</v>
      </c>
      <c r="D261" s="31" t="s">
        <v>378</v>
      </c>
      <c r="E261" s="31" t="s">
        <v>646</v>
      </c>
      <c r="F261" s="31" t="s">
        <v>631</v>
      </c>
      <c r="G261" s="31" t="s">
        <v>405</v>
      </c>
      <c r="H261" s="94">
        <v>980</v>
      </c>
    </row>
    <row r="262" spans="2:8" ht="12.75">
      <c r="B262" s="50" t="s">
        <v>655</v>
      </c>
      <c r="C262" s="31" t="s">
        <v>376</v>
      </c>
      <c r="D262" s="31" t="s">
        <v>378</v>
      </c>
      <c r="E262" s="72" t="s">
        <v>515</v>
      </c>
      <c r="F262" s="78"/>
      <c r="G262" s="30"/>
      <c r="H262" s="94">
        <f>H263</f>
        <v>1901.7</v>
      </c>
    </row>
    <row r="263" spans="2:8" ht="12.75">
      <c r="B263" s="40" t="s">
        <v>499</v>
      </c>
      <c r="C263" s="31" t="s">
        <v>376</v>
      </c>
      <c r="D263" s="31" t="s">
        <v>378</v>
      </c>
      <c r="E263" s="72" t="s">
        <v>515</v>
      </c>
      <c r="F263" s="31" t="s">
        <v>500</v>
      </c>
      <c r="G263" s="31"/>
      <c r="H263" s="94">
        <f>H264</f>
        <v>1901.7</v>
      </c>
    </row>
    <row r="264" spans="2:8" ht="25.5">
      <c r="B264" s="40" t="s">
        <v>260</v>
      </c>
      <c r="C264" s="31" t="s">
        <v>376</v>
      </c>
      <c r="D264" s="31" t="s">
        <v>378</v>
      </c>
      <c r="E264" s="72" t="s">
        <v>515</v>
      </c>
      <c r="F264" s="31" t="s">
        <v>259</v>
      </c>
      <c r="G264" s="31"/>
      <c r="H264" s="94">
        <f>H265</f>
        <v>1901.7</v>
      </c>
    </row>
    <row r="265" spans="2:8" ht="12.75">
      <c r="B265" s="40" t="s">
        <v>391</v>
      </c>
      <c r="C265" s="31" t="s">
        <v>376</v>
      </c>
      <c r="D265" s="31" t="s">
        <v>378</v>
      </c>
      <c r="E265" s="72" t="s">
        <v>515</v>
      </c>
      <c r="F265" s="31" t="s">
        <v>259</v>
      </c>
      <c r="G265" s="31">
        <v>3</v>
      </c>
      <c r="H265" s="94">
        <v>1901.7</v>
      </c>
    </row>
    <row r="266" spans="2:8" ht="51">
      <c r="B266" s="50" t="s">
        <v>12</v>
      </c>
      <c r="C266" s="31" t="s">
        <v>376</v>
      </c>
      <c r="D266" s="31" t="s">
        <v>378</v>
      </c>
      <c r="E266" s="72" t="s">
        <v>509</v>
      </c>
      <c r="F266" s="19"/>
      <c r="G266" s="31"/>
      <c r="H266" s="94">
        <f>H267</f>
        <v>57868.7</v>
      </c>
    </row>
    <row r="267" spans="2:8" ht="12.75">
      <c r="B267" s="40" t="s">
        <v>499</v>
      </c>
      <c r="C267" s="31" t="s">
        <v>376</v>
      </c>
      <c r="D267" s="31" t="s">
        <v>378</v>
      </c>
      <c r="E267" s="72" t="s">
        <v>509</v>
      </c>
      <c r="F267" s="31" t="s">
        <v>500</v>
      </c>
      <c r="G267" s="31"/>
      <c r="H267" s="94">
        <f>H268</f>
        <v>57868.7</v>
      </c>
    </row>
    <row r="268" spans="2:8" ht="25.5">
      <c r="B268" s="40" t="s">
        <v>260</v>
      </c>
      <c r="C268" s="31" t="s">
        <v>376</v>
      </c>
      <c r="D268" s="31" t="s">
        <v>378</v>
      </c>
      <c r="E268" s="72" t="s">
        <v>509</v>
      </c>
      <c r="F268" s="31" t="s">
        <v>259</v>
      </c>
      <c r="G268" s="31"/>
      <c r="H268" s="94">
        <f>H269</f>
        <v>57868.7</v>
      </c>
    </row>
    <row r="269" spans="2:8" ht="12.75">
      <c r="B269" s="40" t="s">
        <v>391</v>
      </c>
      <c r="C269" s="31" t="s">
        <v>376</v>
      </c>
      <c r="D269" s="31" t="s">
        <v>378</v>
      </c>
      <c r="E269" s="72" t="s">
        <v>509</v>
      </c>
      <c r="F269" s="31" t="s">
        <v>259</v>
      </c>
      <c r="G269" s="31">
        <v>3</v>
      </c>
      <c r="H269" s="94">
        <v>57868.7</v>
      </c>
    </row>
    <row r="270" spans="2:8" ht="25.5">
      <c r="B270" s="50" t="s">
        <v>10</v>
      </c>
      <c r="C270" s="31" t="s">
        <v>376</v>
      </c>
      <c r="D270" s="31" t="s">
        <v>378</v>
      </c>
      <c r="E270" s="78" t="s">
        <v>514</v>
      </c>
      <c r="F270" s="30"/>
      <c r="G270" s="30"/>
      <c r="H270" s="94">
        <f>H271</f>
        <v>3155.3</v>
      </c>
    </row>
    <row r="271" spans="2:8" ht="12.75">
      <c r="B271" s="40" t="s">
        <v>499</v>
      </c>
      <c r="C271" s="31" t="s">
        <v>376</v>
      </c>
      <c r="D271" s="31" t="s">
        <v>378</v>
      </c>
      <c r="E271" s="78" t="s">
        <v>514</v>
      </c>
      <c r="F271" s="31" t="s">
        <v>500</v>
      </c>
      <c r="G271" s="31"/>
      <c r="H271" s="94">
        <f>H272</f>
        <v>3155.3</v>
      </c>
    </row>
    <row r="272" spans="2:8" ht="25.5">
      <c r="B272" s="40" t="s">
        <v>260</v>
      </c>
      <c r="C272" s="31" t="s">
        <v>376</v>
      </c>
      <c r="D272" s="31" t="s">
        <v>378</v>
      </c>
      <c r="E272" s="78" t="s">
        <v>514</v>
      </c>
      <c r="F272" s="31" t="s">
        <v>259</v>
      </c>
      <c r="G272" s="31"/>
      <c r="H272" s="94">
        <f>H273</f>
        <v>3155.3</v>
      </c>
    </row>
    <row r="273" spans="2:8" ht="12.75">
      <c r="B273" s="40" t="s">
        <v>391</v>
      </c>
      <c r="C273" s="31" t="s">
        <v>376</v>
      </c>
      <c r="D273" s="31" t="s">
        <v>378</v>
      </c>
      <c r="E273" s="78" t="s">
        <v>514</v>
      </c>
      <c r="F273" s="31" t="s">
        <v>259</v>
      </c>
      <c r="G273" s="31">
        <v>3</v>
      </c>
      <c r="H273" s="94">
        <v>3155.3</v>
      </c>
    </row>
    <row r="274" spans="2:8" ht="25.5">
      <c r="B274" s="50" t="s">
        <v>461</v>
      </c>
      <c r="C274" s="31" t="s">
        <v>376</v>
      </c>
      <c r="D274" s="31" t="s">
        <v>378</v>
      </c>
      <c r="E274" s="31" t="s">
        <v>460</v>
      </c>
      <c r="F274" s="30"/>
      <c r="G274" s="30"/>
      <c r="H274" s="94">
        <v>865.3</v>
      </c>
    </row>
    <row r="275" spans="2:8" ht="12.75">
      <c r="B275" s="40" t="s">
        <v>630</v>
      </c>
      <c r="C275" s="31" t="s">
        <v>376</v>
      </c>
      <c r="D275" s="31" t="s">
        <v>378</v>
      </c>
      <c r="E275" s="31" t="s">
        <v>460</v>
      </c>
      <c r="F275" s="31" t="s">
        <v>631</v>
      </c>
      <c r="G275" s="31"/>
      <c r="H275" s="94">
        <v>865.3</v>
      </c>
    </row>
    <row r="276" spans="2:8" ht="12.75">
      <c r="B276" s="40" t="s">
        <v>391</v>
      </c>
      <c r="C276" s="31" t="s">
        <v>376</v>
      </c>
      <c r="D276" s="31" t="s">
        <v>378</v>
      </c>
      <c r="E276" s="31" t="s">
        <v>460</v>
      </c>
      <c r="F276" s="31" t="s">
        <v>631</v>
      </c>
      <c r="G276" s="31" t="s">
        <v>33</v>
      </c>
      <c r="H276" s="94">
        <v>865.3</v>
      </c>
    </row>
    <row r="277" spans="2:8" ht="12.75">
      <c r="B277" s="40" t="s">
        <v>656</v>
      </c>
      <c r="C277" s="31" t="s">
        <v>376</v>
      </c>
      <c r="D277" s="31" t="s">
        <v>378</v>
      </c>
      <c r="E277" s="78" t="s">
        <v>516</v>
      </c>
      <c r="F277" s="31"/>
      <c r="G277" s="31"/>
      <c r="H277" s="94">
        <f>H278</f>
        <v>23531.3</v>
      </c>
    </row>
    <row r="278" spans="2:8" ht="12.75">
      <c r="B278" s="40" t="s">
        <v>499</v>
      </c>
      <c r="C278" s="31" t="s">
        <v>376</v>
      </c>
      <c r="D278" s="31" t="s">
        <v>378</v>
      </c>
      <c r="E278" s="78" t="s">
        <v>516</v>
      </c>
      <c r="F278" s="31" t="s">
        <v>500</v>
      </c>
      <c r="G278" s="31"/>
      <c r="H278" s="94">
        <f>H279+H281</f>
        <v>23531.3</v>
      </c>
    </row>
    <row r="279" spans="2:8" ht="25.5">
      <c r="B279" s="40" t="s">
        <v>260</v>
      </c>
      <c r="C279" s="31" t="s">
        <v>376</v>
      </c>
      <c r="D279" s="31" t="s">
        <v>378</v>
      </c>
      <c r="E279" s="78" t="s">
        <v>516</v>
      </c>
      <c r="F279" s="31" t="s">
        <v>259</v>
      </c>
      <c r="G279" s="31"/>
      <c r="H279" s="94">
        <f>H280</f>
        <v>23384.8</v>
      </c>
    </row>
    <row r="280" spans="2:8" ht="12.75">
      <c r="B280" s="40" t="s">
        <v>413</v>
      </c>
      <c r="C280" s="31" t="s">
        <v>376</v>
      </c>
      <c r="D280" s="31" t="s">
        <v>378</v>
      </c>
      <c r="E280" s="78" t="s">
        <v>516</v>
      </c>
      <c r="F280" s="31" t="s">
        <v>259</v>
      </c>
      <c r="G280" s="31">
        <v>2</v>
      </c>
      <c r="H280" s="94">
        <v>23384.8</v>
      </c>
    </row>
    <row r="281" spans="2:8" ht="12.75">
      <c r="B281" s="40" t="s">
        <v>630</v>
      </c>
      <c r="C281" s="31" t="s">
        <v>376</v>
      </c>
      <c r="D281" s="31" t="s">
        <v>378</v>
      </c>
      <c r="E281" s="78" t="s">
        <v>516</v>
      </c>
      <c r="F281" s="19">
        <v>612</v>
      </c>
      <c r="G281" s="31"/>
      <c r="H281" s="94">
        <f>H282</f>
        <v>146.5</v>
      </c>
    </row>
    <row r="282" spans="2:8" ht="12.75">
      <c r="B282" s="40" t="s">
        <v>413</v>
      </c>
      <c r="C282" s="31" t="s">
        <v>376</v>
      </c>
      <c r="D282" s="31" t="s">
        <v>378</v>
      </c>
      <c r="E282" s="78" t="s">
        <v>516</v>
      </c>
      <c r="F282" s="19">
        <v>612</v>
      </c>
      <c r="G282" s="31">
        <v>2</v>
      </c>
      <c r="H282" s="94">
        <v>146.5</v>
      </c>
    </row>
    <row r="283" spans="2:8" ht="12.75">
      <c r="B283" s="40" t="s">
        <v>657</v>
      </c>
      <c r="C283" s="31" t="s">
        <v>376</v>
      </c>
      <c r="D283" s="31" t="s">
        <v>378</v>
      </c>
      <c r="E283" s="78" t="s">
        <v>517</v>
      </c>
      <c r="F283" s="19"/>
      <c r="G283" s="31"/>
      <c r="H283" s="94">
        <f>H284</f>
        <v>7451.6</v>
      </c>
    </row>
    <row r="284" spans="2:8" ht="12.75">
      <c r="B284" s="40" t="s">
        <v>499</v>
      </c>
      <c r="C284" s="31" t="s">
        <v>376</v>
      </c>
      <c r="D284" s="31" t="s">
        <v>378</v>
      </c>
      <c r="E284" s="78" t="s">
        <v>517</v>
      </c>
      <c r="F284" s="31" t="s">
        <v>500</v>
      </c>
      <c r="G284" s="31"/>
      <c r="H284" s="94">
        <f>H285+H287</f>
        <v>7451.6</v>
      </c>
    </row>
    <row r="285" spans="2:8" ht="25.5">
      <c r="B285" s="40" t="s">
        <v>260</v>
      </c>
      <c r="C285" s="31" t="s">
        <v>376</v>
      </c>
      <c r="D285" s="31" t="s">
        <v>378</v>
      </c>
      <c r="E285" s="78" t="s">
        <v>517</v>
      </c>
      <c r="F285" s="31" t="s">
        <v>259</v>
      </c>
      <c r="G285" s="31"/>
      <c r="H285" s="94">
        <f>H286</f>
        <v>7401.6</v>
      </c>
    </row>
    <row r="286" spans="2:8" ht="12.75">
      <c r="B286" s="40" t="s">
        <v>413</v>
      </c>
      <c r="C286" s="31" t="s">
        <v>376</v>
      </c>
      <c r="D286" s="31" t="s">
        <v>378</v>
      </c>
      <c r="E286" s="78" t="s">
        <v>517</v>
      </c>
      <c r="F286" s="31" t="s">
        <v>259</v>
      </c>
      <c r="G286" s="31">
        <v>2</v>
      </c>
      <c r="H286" s="94">
        <v>7401.6</v>
      </c>
    </row>
    <row r="287" spans="2:8" ht="12.75">
      <c r="B287" s="40" t="s">
        <v>630</v>
      </c>
      <c r="C287" s="31" t="s">
        <v>376</v>
      </c>
      <c r="D287" s="31" t="s">
        <v>378</v>
      </c>
      <c r="E287" s="78" t="s">
        <v>517</v>
      </c>
      <c r="F287" s="31" t="s">
        <v>631</v>
      </c>
      <c r="G287" s="31"/>
      <c r="H287" s="94">
        <f>H288</f>
        <v>50</v>
      </c>
    </row>
    <row r="288" spans="2:8" ht="12.75">
      <c r="B288" s="40" t="s">
        <v>413</v>
      </c>
      <c r="C288" s="31" t="s">
        <v>376</v>
      </c>
      <c r="D288" s="31" t="s">
        <v>378</v>
      </c>
      <c r="E288" s="78" t="s">
        <v>517</v>
      </c>
      <c r="F288" s="31" t="s">
        <v>631</v>
      </c>
      <c r="G288" s="31">
        <v>2</v>
      </c>
      <c r="H288" s="94">
        <v>50</v>
      </c>
    </row>
    <row r="289" spans="2:8" ht="25.5">
      <c r="B289" s="40" t="s">
        <v>119</v>
      </c>
      <c r="C289" s="31" t="s">
        <v>376</v>
      </c>
      <c r="D289" s="31" t="s">
        <v>378</v>
      </c>
      <c r="E289" s="78" t="s">
        <v>118</v>
      </c>
      <c r="F289" s="31"/>
      <c r="G289" s="31"/>
      <c r="H289" s="94">
        <f>H290</f>
        <v>60</v>
      </c>
    </row>
    <row r="290" spans="2:8" ht="12.75">
      <c r="B290" s="40" t="s">
        <v>499</v>
      </c>
      <c r="C290" s="31" t="s">
        <v>376</v>
      </c>
      <c r="D290" s="31" t="s">
        <v>378</v>
      </c>
      <c r="E290" s="78" t="s">
        <v>118</v>
      </c>
      <c r="F290" s="31" t="s">
        <v>500</v>
      </c>
      <c r="G290" s="31"/>
      <c r="H290" s="94">
        <f>H291</f>
        <v>60</v>
      </c>
    </row>
    <row r="291" spans="2:8" ht="12.75">
      <c r="B291" s="40" t="s">
        <v>630</v>
      </c>
      <c r="C291" s="31" t="s">
        <v>376</v>
      </c>
      <c r="D291" s="31" t="s">
        <v>378</v>
      </c>
      <c r="E291" s="78" t="s">
        <v>118</v>
      </c>
      <c r="F291" s="31" t="s">
        <v>631</v>
      </c>
      <c r="G291" s="31"/>
      <c r="H291" s="94">
        <f>H292</f>
        <v>60</v>
      </c>
    </row>
    <row r="292" spans="2:8" ht="12.75">
      <c r="B292" s="40" t="s">
        <v>413</v>
      </c>
      <c r="C292" s="31" t="s">
        <v>376</v>
      </c>
      <c r="D292" s="31" t="s">
        <v>378</v>
      </c>
      <c r="E292" s="78" t="s">
        <v>118</v>
      </c>
      <c r="F292" s="31" t="s">
        <v>631</v>
      </c>
      <c r="G292" s="31" t="s">
        <v>402</v>
      </c>
      <c r="H292" s="94">
        <v>60</v>
      </c>
    </row>
    <row r="293" spans="2:8" ht="25.5">
      <c r="B293" s="40" t="s">
        <v>654</v>
      </c>
      <c r="C293" s="31" t="s">
        <v>376</v>
      </c>
      <c r="D293" s="31" t="s">
        <v>378</v>
      </c>
      <c r="E293" s="78" t="s">
        <v>653</v>
      </c>
      <c r="F293" s="31"/>
      <c r="G293" s="31"/>
      <c r="H293" s="94">
        <f>H294</f>
        <v>25.4</v>
      </c>
    </row>
    <row r="294" spans="2:8" ht="12.75">
      <c r="B294" s="40" t="s">
        <v>499</v>
      </c>
      <c r="C294" s="31" t="s">
        <v>376</v>
      </c>
      <c r="D294" s="31" t="s">
        <v>378</v>
      </c>
      <c r="E294" s="78" t="s">
        <v>653</v>
      </c>
      <c r="F294" s="31" t="s">
        <v>500</v>
      </c>
      <c r="G294" s="31"/>
      <c r="H294" s="94">
        <f>H295</f>
        <v>25.4</v>
      </c>
    </row>
    <row r="295" spans="2:8" ht="12.75">
      <c r="B295" s="40" t="s">
        <v>630</v>
      </c>
      <c r="C295" s="31" t="s">
        <v>376</v>
      </c>
      <c r="D295" s="31" t="s">
        <v>378</v>
      </c>
      <c r="E295" s="78" t="s">
        <v>653</v>
      </c>
      <c r="F295" s="31" t="s">
        <v>631</v>
      </c>
      <c r="G295" s="31"/>
      <c r="H295" s="94">
        <f>H296</f>
        <v>25.4</v>
      </c>
    </row>
    <row r="296" spans="2:8" ht="12.75">
      <c r="B296" s="40" t="s">
        <v>413</v>
      </c>
      <c r="C296" s="31" t="s">
        <v>376</v>
      </c>
      <c r="D296" s="31" t="s">
        <v>378</v>
      </c>
      <c r="E296" s="78" t="s">
        <v>653</v>
      </c>
      <c r="F296" s="31" t="s">
        <v>631</v>
      </c>
      <c r="G296" s="31" t="s">
        <v>402</v>
      </c>
      <c r="H296" s="94">
        <v>25.4</v>
      </c>
    </row>
    <row r="297" spans="2:8" ht="12.75">
      <c r="B297" s="40" t="s">
        <v>484</v>
      </c>
      <c r="C297" s="31" t="s">
        <v>376</v>
      </c>
      <c r="D297" s="31" t="s">
        <v>378</v>
      </c>
      <c r="E297" s="78" t="s">
        <v>485</v>
      </c>
      <c r="F297" s="19"/>
      <c r="G297" s="31"/>
      <c r="H297" s="94">
        <f>H298+H303+H308+H313</f>
        <v>477.3</v>
      </c>
    </row>
    <row r="298" spans="2:8" ht="25.5">
      <c r="B298" s="40" t="s">
        <v>486</v>
      </c>
      <c r="C298" s="31" t="s">
        <v>376</v>
      </c>
      <c r="D298" s="31" t="s">
        <v>378</v>
      </c>
      <c r="E298" s="72" t="s">
        <v>487</v>
      </c>
      <c r="F298" s="19"/>
      <c r="G298" s="31"/>
      <c r="H298" s="94">
        <f>H299</f>
        <v>26.5</v>
      </c>
    </row>
    <row r="299" spans="2:8" ht="25.5">
      <c r="B299" s="40" t="s">
        <v>13</v>
      </c>
      <c r="C299" s="31" t="s">
        <v>376</v>
      </c>
      <c r="D299" s="31" t="s">
        <v>378</v>
      </c>
      <c r="E299" s="72" t="s">
        <v>489</v>
      </c>
      <c r="F299" s="19"/>
      <c r="G299" s="31"/>
      <c r="H299" s="94">
        <f>H300</f>
        <v>26.5</v>
      </c>
    </row>
    <row r="300" spans="2:8" ht="12.75">
      <c r="B300" s="40" t="s">
        <v>499</v>
      </c>
      <c r="C300" s="31" t="s">
        <v>376</v>
      </c>
      <c r="D300" s="31" t="s">
        <v>378</v>
      </c>
      <c r="E300" s="72" t="s">
        <v>489</v>
      </c>
      <c r="F300" s="19">
        <v>600</v>
      </c>
      <c r="G300" s="31"/>
      <c r="H300" s="94">
        <f>H301</f>
        <v>26.5</v>
      </c>
    </row>
    <row r="301" spans="2:8" ht="12.75">
      <c r="B301" s="40" t="s">
        <v>630</v>
      </c>
      <c r="C301" s="31" t="s">
        <v>376</v>
      </c>
      <c r="D301" s="31" t="s">
        <v>378</v>
      </c>
      <c r="E301" s="72" t="s">
        <v>489</v>
      </c>
      <c r="F301" s="19">
        <v>612</v>
      </c>
      <c r="G301" s="31"/>
      <c r="H301" s="94">
        <f>H302</f>
        <v>26.5</v>
      </c>
    </row>
    <row r="302" spans="2:8" ht="12.75">
      <c r="B302" s="40" t="s">
        <v>413</v>
      </c>
      <c r="C302" s="31" t="s">
        <v>376</v>
      </c>
      <c r="D302" s="31" t="s">
        <v>378</v>
      </c>
      <c r="E302" s="72" t="s">
        <v>489</v>
      </c>
      <c r="F302" s="19">
        <v>612</v>
      </c>
      <c r="G302" s="31">
        <v>2</v>
      </c>
      <c r="H302" s="94">
        <v>26.5</v>
      </c>
    </row>
    <row r="303" spans="2:8" ht="25.5">
      <c r="B303" s="40" t="s">
        <v>510</v>
      </c>
      <c r="C303" s="31" t="s">
        <v>376</v>
      </c>
      <c r="D303" s="31" t="s">
        <v>378</v>
      </c>
      <c r="E303" s="72" t="s">
        <v>511</v>
      </c>
      <c r="F303" s="19"/>
      <c r="G303" s="31"/>
      <c r="H303" s="94">
        <f>H304</f>
        <v>20</v>
      </c>
    </row>
    <row r="304" spans="2:8" ht="25.5">
      <c r="B304" s="40" t="s">
        <v>512</v>
      </c>
      <c r="C304" s="31" t="s">
        <v>376</v>
      </c>
      <c r="D304" s="31" t="s">
        <v>378</v>
      </c>
      <c r="E304" s="72" t="s">
        <v>513</v>
      </c>
      <c r="F304" s="19"/>
      <c r="G304" s="31"/>
      <c r="H304" s="94">
        <f>H305</f>
        <v>20</v>
      </c>
    </row>
    <row r="305" spans="2:8" ht="12.75">
      <c r="B305" s="40" t="s">
        <v>499</v>
      </c>
      <c r="C305" s="31" t="s">
        <v>376</v>
      </c>
      <c r="D305" s="31" t="s">
        <v>378</v>
      </c>
      <c r="E305" s="72" t="s">
        <v>513</v>
      </c>
      <c r="F305" s="31" t="s">
        <v>500</v>
      </c>
      <c r="G305" s="31"/>
      <c r="H305" s="94">
        <f>H306</f>
        <v>20</v>
      </c>
    </row>
    <row r="306" spans="2:8" ht="12.75">
      <c r="B306" s="40" t="s">
        <v>630</v>
      </c>
      <c r="C306" s="31" t="s">
        <v>376</v>
      </c>
      <c r="D306" s="31" t="s">
        <v>378</v>
      </c>
      <c r="E306" s="72" t="s">
        <v>513</v>
      </c>
      <c r="F306" s="19">
        <v>612</v>
      </c>
      <c r="G306" s="31"/>
      <c r="H306" s="94">
        <f>H307</f>
        <v>20</v>
      </c>
    </row>
    <row r="307" spans="2:8" ht="12.75">
      <c r="B307" s="40" t="s">
        <v>413</v>
      </c>
      <c r="C307" s="31" t="s">
        <v>376</v>
      </c>
      <c r="D307" s="31" t="s">
        <v>378</v>
      </c>
      <c r="E307" s="72" t="s">
        <v>513</v>
      </c>
      <c r="F307" s="19">
        <v>612</v>
      </c>
      <c r="G307" s="31">
        <v>2</v>
      </c>
      <c r="H307" s="94">
        <v>20</v>
      </c>
    </row>
    <row r="308" spans="2:8" ht="25.5">
      <c r="B308" s="40" t="s">
        <v>518</v>
      </c>
      <c r="C308" s="31" t="s">
        <v>376</v>
      </c>
      <c r="D308" s="31" t="s">
        <v>378</v>
      </c>
      <c r="E308" s="72" t="s">
        <v>519</v>
      </c>
      <c r="F308" s="19"/>
      <c r="G308" s="31"/>
      <c r="H308" s="94">
        <f>H309</f>
        <v>67</v>
      </c>
    </row>
    <row r="309" spans="2:8" ht="25.5">
      <c r="B309" s="40" t="s">
        <v>520</v>
      </c>
      <c r="C309" s="31" t="s">
        <v>376</v>
      </c>
      <c r="D309" s="31" t="s">
        <v>378</v>
      </c>
      <c r="E309" s="72" t="s">
        <v>521</v>
      </c>
      <c r="F309" s="19"/>
      <c r="G309" s="31"/>
      <c r="H309" s="94">
        <f>H310</f>
        <v>67</v>
      </c>
    </row>
    <row r="310" spans="2:8" ht="12.75">
      <c r="B310" s="40" t="s">
        <v>499</v>
      </c>
      <c r="C310" s="31" t="s">
        <v>376</v>
      </c>
      <c r="D310" s="31" t="s">
        <v>378</v>
      </c>
      <c r="E310" s="72" t="s">
        <v>521</v>
      </c>
      <c r="F310" s="31" t="s">
        <v>500</v>
      </c>
      <c r="G310" s="31"/>
      <c r="H310" s="94">
        <f>H311</f>
        <v>67</v>
      </c>
    </row>
    <row r="311" spans="2:8" ht="12.75">
      <c r="B311" s="40" t="s">
        <v>630</v>
      </c>
      <c r="C311" s="31" t="s">
        <v>376</v>
      </c>
      <c r="D311" s="31" t="s">
        <v>378</v>
      </c>
      <c r="E311" s="72" t="s">
        <v>521</v>
      </c>
      <c r="F311" s="19">
        <v>612</v>
      </c>
      <c r="G311" s="31"/>
      <c r="H311" s="94">
        <f>H312</f>
        <v>67</v>
      </c>
    </row>
    <row r="312" spans="2:8" ht="12.75">
      <c r="B312" s="40" t="s">
        <v>413</v>
      </c>
      <c r="C312" s="31" t="s">
        <v>376</v>
      </c>
      <c r="D312" s="31" t="s">
        <v>378</v>
      </c>
      <c r="E312" s="72" t="s">
        <v>521</v>
      </c>
      <c r="F312" s="19">
        <v>612</v>
      </c>
      <c r="G312" s="31">
        <v>2</v>
      </c>
      <c r="H312" s="94">
        <v>67</v>
      </c>
    </row>
    <row r="313" spans="2:8" ht="25.5">
      <c r="B313" s="40" t="s">
        <v>522</v>
      </c>
      <c r="C313" s="31" t="s">
        <v>376</v>
      </c>
      <c r="D313" s="31" t="s">
        <v>378</v>
      </c>
      <c r="E313" s="72" t="s">
        <v>523</v>
      </c>
      <c r="F313" s="19"/>
      <c r="G313" s="31"/>
      <c r="H313" s="94">
        <f>H314</f>
        <v>363.8</v>
      </c>
    </row>
    <row r="314" spans="2:8" ht="38.25">
      <c r="B314" s="40" t="s">
        <v>617</v>
      </c>
      <c r="C314" s="31" t="s">
        <v>376</v>
      </c>
      <c r="D314" s="31" t="s">
        <v>378</v>
      </c>
      <c r="E314" s="72" t="s">
        <v>536</v>
      </c>
      <c r="F314" s="19"/>
      <c r="G314" s="31"/>
      <c r="H314" s="94">
        <f>H315</f>
        <v>363.8</v>
      </c>
    </row>
    <row r="315" spans="2:8" ht="12.75">
      <c r="B315" s="40" t="s">
        <v>499</v>
      </c>
      <c r="C315" s="31" t="s">
        <v>376</v>
      </c>
      <c r="D315" s="31" t="s">
        <v>378</v>
      </c>
      <c r="E315" s="72" t="s">
        <v>536</v>
      </c>
      <c r="F315" s="31" t="s">
        <v>500</v>
      </c>
      <c r="G315" s="31"/>
      <c r="H315" s="94">
        <f>H316</f>
        <v>363.8</v>
      </c>
    </row>
    <row r="316" spans="2:8" ht="12.75">
      <c r="B316" s="40" t="s">
        <v>630</v>
      </c>
      <c r="C316" s="31" t="s">
        <v>376</v>
      </c>
      <c r="D316" s="31" t="s">
        <v>378</v>
      </c>
      <c r="E316" s="72" t="s">
        <v>536</v>
      </c>
      <c r="F316" s="19">
        <v>612</v>
      </c>
      <c r="G316" s="31"/>
      <c r="H316" s="94">
        <f>H317</f>
        <v>363.8</v>
      </c>
    </row>
    <row r="317" spans="2:8" ht="12.75">
      <c r="B317" s="40" t="s">
        <v>413</v>
      </c>
      <c r="C317" s="31" t="s">
        <v>376</v>
      </c>
      <c r="D317" s="31" t="s">
        <v>378</v>
      </c>
      <c r="E317" s="72" t="s">
        <v>536</v>
      </c>
      <c r="F317" s="19">
        <v>612</v>
      </c>
      <c r="G317" s="31">
        <v>2</v>
      </c>
      <c r="H317" s="94">
        <v>363.8</v>
      </c>
    </row>
    <row r="318" spans="2:8" ht="12.75">
      <c r="B318" s="40" t="s">
        <v>37</v>
      </c>
      <c r="C318" s="31" t="s">
        <v>376</v>
      </c>
      <c r="D318" s="31" t="s">
        <v>379</v>
      </c>
      <c r="E318" s="31"/>
      <c r="F318" s="31"/>
      <c r="G318" s="31"/>
      <c r="H318" s="94">
        <f>H319+H330+H336+H341+H346+H362+H377</f>
        <v>1407.1</v>
      </c>
    </row>
    <row r="319" spans="2:8" ht="25.5">
      <c r="B319" s="40" t="s">
        <v>539</v>
      </c>
      <c r="C319" s="31" t="s">
        <v>376</v>
      </c>
      <c r="D319" s="31" t="s">
        <v>379</v>
      </c>
      <c r="E319" s="78" t="s">
        <v>540</v>
      </c>
      <c r="F319" s="31"/>
      <c r="G319" s="31"/>
      <c r="H319" s="94">
        <f>H320+H325</f>
        <v>7</v>
      </c>
    </row>
    <row r="320" spans="2:8" ht="25.5">
      <c r="B320" s="40" t="s">
        <v>541</v>
      </c>
      <c r="C320" s="31" t="s">
        <v>376</v>
      </c>
      <c r="D320" s="31" t="s">
        <v>379</v>
      </c>
      <c r="E320" s="78" t="s">
        <v>542</v>
      </c>
      <c r="F320" s="31"/>
      <c r="G320" s="31"/>
      <c r="H320" s="94">
        <f>H321</f>
        <v>1</v>
      </c>
    </row>
    <row r="321" spans="2:8" ht="25.5">
      <c r="B321" s="40" t="s">
        <v>543</v>
      </c>
      <c r="C321" s="31" t="s">
        <v>376</v>
      </c>
      <c r="D321" s="31" t="s">
        <v>379</v>
      </c>
      <c r="E321" s="78" t="s">
        <v>544</v>
      </c>
      <c r="F321" s="19"/>
      <c r="G321" s="31"/>
      <c r="H321" s="94">
        <f>H322</f>
        <v>1</v>
      </c>
    </row>
    <row r="322" spans="2:8" ht="12.75">
      <c r="B322" s="50" t="s">
        <v>424</v>
      </c>
      <c r="C322" s="31" t="s">
        <v>376</v>
      </c>
      <c r="D322" s="31" t="s">
        <v>379</v>
      </c>
      <c r="E322" s="78" t="s">
        <v>544</v>
      </c>
      <c r="F322" s="31" t="s">
        <v>425</v>
      </c>
      <c r="G322" s="31"/>
      <c r="H322" s="94">
        <f>H323</f>
        <v>1</v>
      </c>
    </row>
    <row r="323" spans="2:8" ht="12.75">
      <c r="B323" s="50" t="s">
        <v>426</v>
      </c>
      <c r="C323" s="31" t="s">
        <v>376</v>
      </c>
      <c r="D323" s="31" t="s">
        <v>379</v>
      </c>
      <c r="E323" s="78" t="s">
        <v>544</v>
      </c>
      <c r="F323" s="31" t="s">
        <v>427</v>
      </c>
      <c r="G323" s="31"/>
      <c r="H323" s="94">
        <f>H324</f>
        <v>1</v>
      </c>
    </row>
    <row r="324" spans="2:8" ht="12.75">
      <c r="B324" s="40" t="s">
        <v>413</v>
      </c>
      <c r="C324" s="31" t="s">
        <v>376</v>
      </c>
      <c r="D324" s="31" t="s">
        <v>379</v>
      </c>
      <c r="E324" s="78" t="s">
        <v>544</v>
      </c>
      <c r="F324" s="31" t="s">
        <v>427</v>
      </c>
      <c r="G324" s="31">
        <v>2</v>
      </c>
      <c r="H324" s="94">
        <v>1</v>
      </c>
    </row>
    <row r="325" spans="2:8" ht="25.5">
      <c r="B325" s="40" t="s">
        <v>545</v>
      </c>
      <c r="C325" s="31" t="s">
        <v>376</v>
      </c>
      <c r="D325" s="31" t="s">
        <v>379</v>
      </c>
      <c r="E325" s="78" t="s">
        <v>546</v>
      </c>
      <c r="F325" s="31"/>
      <c r="G325" s="31"/>
      <c r="H325" s="94">
        <f>H326</f>
        <v>6</v>
      </c>
    </row>
    <row r="326" spans="2:8" ht="25.5">
      <c r="B326" s="40" t="s">
        <v>547</v>
      </c>
      <c r="C326" s="31" t="s">
        <v>376</v>
      </c>
      <c r="D326" s="31" t="s">
        <v>379</v>
      </c>
      <c r="E326" s="78" t="s">
        <v>548</v>
      </c>
      <c r="F326" s="31"/>
      <c r="G326" s="31"/>
      <c r="H326" s="94">
        <f>H327</f>
        <v>6</v>
      </c>
    </row>
    <row r="327" spans="2:8" ht="12.75">
      <c r="B327" s="50" t="s">
        <v>424</v>
      </c>
      <c r="C327" s="31" t="s">
        <v>376</v>
      </c>
      <c r="D327" s="31" t="s">
        <v>379</v>
      </c>
      <c r="E327" s="78" t="s">
        <v>548</v>
      </c>
      <c r="F327" s="31" t="s">
        <v>425</v>
      </c>
      <c r="G327" s="31"/>
      <c r="H327" s="94">
        <f>H328</f>
        <v>6</v>
      </c>
    </row>
    <row r="328" spans="2:8" ht="12.75">
      <c r="B328" s="50" t="s">
        <v>426</v>
      </c>
      <c r="C328" s="31" t="s">
        <v>376</v>
      </c>
      <c r="D328" s="31" t="s">
        <v>379</v>
      </c>
      <c r="E328" s="78" t="s">
        <v>548</v>
      </c>
      <c r="F328" s="31" t="s">
        <v>427</v>
      </c>
      <c r="G328" s="31"/>
      <c r="H328" s="94">
        <f>H329</f>
        <v>6</v>
      </c>
    </row>
    <row r="329" spans="2:8" ht="12.75">
      <c r="B329" s="40" t="s">
        <v>413</v>
      </c>
      <c r="C329" s="31" t="s">
        <v>376</v>
      </c>
      <c r="D329" s="31" t="s">
        <v>379</v>
      </c>
      <c r="E329" s="78" t="s">
        <v>548</v>
      </c>
      <c r="F329" s="31" t="s">
        <v>427</v>
      </c>
      <c r="G329" s="31">
        <v>2</v>
      </c>
      <c r="H329" s="94">
        <v>6</v>
      </c>
    </row>
    <row r="330" spans="2:8" ht="25.5">
      <c r="B330" s="40" t="s">
        <v>31</v>
      </c>
      <c r="C330" s="31" t="s">
        <v>376</v>
      </c>
      <c r="D330" s="31" t="s">
        <v>379</v>
      </c>
      <c r="E330" s="78" t="s">
        <v>549</v>
      </c>
      <c r="F330" s="31"/>
      <c r="G330" s="31"/>
      <c r="H330" s="94">
        <f>H331</f>
        <v>6</v>
      </c>
    </row>
    <row r="331" spans="2:8" ht="38.25">
      <c r="B331" s="40" t="s">
        <v>619</v>
      </c>
      <c r="C331" s="31" t="s">
        <v>376</v>
      </c>
      <c r="D331" s="31" t="s">
        <v>379</v>
      </c>
      <c r="E331" s="78" t="s">
        <v>568</v>
      </c>
      <c r="F331" s="31"/>
      <c r="G331" s="31"/>
      <c r="H331" s="94">
        <f>H332</f>
        <v>6</v>
      </c>
    </row>
    <row r="332" spans="2:8" ht="38.25">
      <c r="B332" s="40" t="s">
        <v>620</v>
      </c>
      <c r="C332" s="31" t="s">
        <v>376</v>
      </c>
      <c r="D332" s="31" t="s">
        <v>379</v>
      </c>
      <c r="E332" s="88" t="s">
        <v>570</v>
      </c>
      <c r="F332" s="31"/>
      <c r="G332" s="31"/>
      <c r="H332" s="94">
        <f>H333</f>
        <v>6</v>
      </c>
    </row>
    <row r="333" spans="2:8" ht="12.75">
      <c r="B333" s="50" t="s">
        <v>424</v>
      </c>
      <c r="C333" s="31" t="s">
        <v>376</v>
      </c>
      <c r="D333" s="31" t="s">
        <v>379</v>
      </c>
      <c r="E333" s="88" t="s">
        <v>570</v>
      </c>
      <c r="F333" s="31" t="s">
        <v>425</v>
      </c>
      <c r="G333" s="31"/>
      <c r="H333" s="94">
        <f>H334</f>
        <v>6</v>
      </c>
    </row>
    <row r="334" spans="2:8" ht="12.75">
      <c r="B334" s="50" t="s">
        <v>426</v>
      </c>
      <c r="C334" s="31" t="s">
        <v>376</v>
      </c>
      <c r="D334" s="31" t="s">
        <v>379</v>
      </c>
      <c r="E334" s="88" t="s">
        <v>570</v>
      </c>
      <c r="F334" s="31" t="s">
        <v>427</v>
      </c>
      <c r="G334" s="31"/>
      <c r="H334" s="94">
        <f>H335</f>
        <v>6</v>
      </c>
    </row>
    <row r="335" spans="2:8" ht="12.75">
      <c r="B335" s="40" t="s">
        <v>413</v>
      </c>
      <c r="C335" s="31" t="s">
        <v>376</v>
      </c>
      <c r="D335" s="31" t="s">
        <v>379</v>
      </c>
      <c r="E335" s="88" t="s">
        <v>570</v>
      </c>
      <c r="F335" s="31" t="s">
        <v>427</v>
      </c>
      <c r="G335" s="31">
        <v>2</v>
      </c>
      <c r="H335" s="94">
        <v>6</v>
      </c>
    </row>
    <row r="336" spans="2:8" ht="12.75">
      <c r="B336" s="40" t="s">
        <v>571</v>
      </c>
      <c r="C336" s="31" t="s">
        <v>376</v>
      </c>
      <c r="D336" s="31" t="s">
        <v>379</v>
      </c>
      <c r="E336" s="78" t="s">
        <v>572</v>
      </c>
      <c r="F336" s="78"/>
      <c r="G336" s="78"/>
      <c r="H336" s="94">
        <f>H337</f>
        <v>73</v>
      </c>
    </row>
    <row r="337" spans="2:8" ht="25.5">
      <c r="B337" s="40" t="s">
        <v>573</v>
      </c>
      <c r="C337" s="31" t="s">
        <v>376</v>
      </c>
      <c r="D337" s="31" t="s">
        <v>379</v>
      </c>
      <c r="E337" s="78" t="s">
        <v>574</v>
      </c>
      <c r="F337" s="78"/>
      <c r="G337" s="78"/>
      <c r="H337" s="94">
        <f>H338</f>
        <v>73</v>
      </c>
    </row>
    <row r="338" spans="2:8" ht="12.75">
      <c r="B338" s="50" t="s">
        <v>424</v>
      </c>
      <c r="C338" s="31" t="s">
        <v>376</v>
      </c>
      <c r="D338" s="31" t="s">
        <v>379</v>
      </c>
      <c r="E338" s="78" t="s">
        <v>574</v>
      </c>
      <c r="F338" s="31" t="s">
        <v>425</v>
      </c>
      <c r="G338" s="31"/>
      <c r="H338" s="94">
        <f>H339</f>
        <v>73</v>
      </c>
    </row>
    <row r="339" spans="2:8" ht="12.75">
      <c r="B339" s="50" t="s">
        <v>426</v>
      </c>
      <c r="C339" s="31" t="s">
        <v>376</v>
      </c>
      <c r="D339" s="31" t="s">
        <v>379</v>
      </c>
      <c r="E339" s="78" t="s">
        <v>574</v>
      </c>
      <c r="F339" s="31" t="s">
        <v>427</v>
      </c>
      <c r="G339" s="31"/>
      <c r="H339" s="94">
        <f>H340</f>
        <v>73</v>
      </c>
    </row>
    <row r="340" spans="2:8" ht="12.75">
      <c r="B340" s="40" t="s">
        <v>413</v>
      </c>
      <c r="C340" s="31" t="s">
        <v>376</v>
      </c>
      <c r="D340" s="31" t="s">
        <v>379</v>
      </c>
      <c r="E340" s="78" t="s">
        <v>574</v>
      </c>
      <c r="F340" s="31" t="s">
        <v>427</v>
      </c>
      <c r="G340" s="31">
        <v>2</v>
      </c>
      <c r="H340" s="94">
        <v>73</v>
      </c>
    </row>
    <row r="341" spans="2:8" ht="25.5">
      <c r="B341" s="40" t="s">
        <v>575</v>
      </c>
      <c r="C341" s="31" t="s">
        <v>376</v>
      </c>
      <c r="D341" s="31" t="s">
        <v>379</v>
      </c>
      <c r="E341" s="31" t="s">
        <v>576</v>
      </c>
      <c r="F341" s="31"/>
      <c r="G341" s="31"/>
      <c r="H341" s="94">
        <f>H342</f>
        <v>1</v>
      </c>
    </row>
    <row r="342" spans="2:8" ht="25.5">
      <c r="B342" s="40" t="s">
        <v>577</v>
      </c>
      <c r="C342" s="31" t="s">
        <v>376</v>
      </c>
      <c r="D342" s="31" t="s">
        <v>379</v>
      </c>
      <c r="E342" s="31" t="s">
        <v>578</v>
      </c>
      <c r="F342" s="31"/>
      <c r="G342" s="31"/>
      <c r="H342" s="94">
        <f>H343</f>
        <v>1</v>
      </c>
    </row>
    <row r="343" spans="2:8" ht="12.75">
      <c r="B343" s="50" t="s">
        <v>424</v>
      </c>
      <c r="C343" s="31" t="s">
        <v>376</v>
      </c>
      <c r="D343" s="31" t="s">
        <v>379</v>
      </c>
      <c r="E343" s="31" t="s">
        <v>578</v>
      </c>
      <c r="F343" s="31" t="s">
        <v>425</v>
      </c>
      <c r="G343" s="31"/>
      <c r="H343" s="94">
        <f>H344</f>
        <v>1</v>
      </c>
    </row>
    <row r="344" spans="2:8" ht="12.75">
      <c r="B344" s="50" t="s">
        <v>426</v>
      </c>
      <c r="C344" s="31" t="s">
        <v>376</v>
      </c>
      <c r="D344" s="31" t="s">
        <v>379</v>
      </c>
      <c r="E344" s="31" t="s">
        <v>578</v>
      </c>
      <c r="F344" s="31" t="s">
        <v>427</v>
      </c>
      <c r="G344" s="31"/>
      <c r="H344" s="94">
        <f>H345</f>
        <v>1</v>
      </c>
    </row>
    <row r="345" spans="2:8" ht="12.75">
      <c r="B345" s="40" t="s">
        <v>413</v>
      </c>
      <c r="C345" s="31" t="s">
        <v>376</v>
      </c>
      <c r="D345" s="31" t="s">
        <v>379</v>
      </c>
      <c r="E345" s="31" t="s">
        <v>578</v>
      </c>
      <c r="F345" s="31" t="s">
        <v>427</v>
      </c>
      <c r="G345" s="31">
        <v>2</v>
      </c>
      <c r="H345" s="94">
        <v>1</v>
      </c>
    </row>
    <row r="346" spans="2:8" ht="12.75">
      <c r="B346" s="40" t="s">
        <v>581</v>
      </c>
      <c r="C346" s="31" t="s">
        <v>376</v>
      </c>
      <c r="D346" s="31" t="s">
        <v>379</v>
      </c>
      <c r="E346" s="78" t="s">
        <v>582</v>
      </c>
      <c r="F346" s="78"/>
      <c r="G346" s="78"/>
      <c r="H346" s="94">
        <v>65</v>
      </c>
    </row>
    <row r="347" spans="2:8" ht="25.5">
      <c r="B347" s="40" t="s">
        <v>583</v>
      </c>
      <c r="C347" s="31" t="s">
        <v>376</v>
      </c>
      <c r="D347" s="31" t="s">
        <v>379</v>
      </c>
      <c r="E347" s="78" t="s">
        <v>584</v>
      </c>
      <c r="F347" s="78"/>
      <c r="G347" s="78"/>
      <c r="H347" s="94">
        <f>H348</f>
        <v>35.5</v>
      </c>
    </row>
    <row r="348" spans="2:8" ht="25.5">
      <c r="B348" s="40" t="s">
        <v>585</v>
      </c>
      <c r="C348" s="31" t="s">
        <v>376</v>
      </c>
      <c r="D348" s="31" t="s">
        <v>379</v>
      </c>
      <c r="E348" s="78" t="s">
        <v>586</v>
      </c>
      <c r="F348" s="31"/>
      <c r="G348" s="31"/>
      <c r="H348" s="94">
        <f>H349</f>
        <v>35.5</v>
      </c>
    </row>
    <row r="349" spans="2:8" ht="12.75">
      <c r="B349" s="50" t="s">
        <v>424</v>
      </c>
      <c r="C349" s="31" t="s">
        <v>376</v>
      </c>
      <c r="D349" s="31" t="s">
        <v>379</v>
      </c>
      <c r="E349" s="78" t="s">
        <v>586</v>
      </c>
      <c r="F349" s="31" t="s">
        <v>425</v>
      </c>
      <c r="G349" s="31"/>
      <c r="H349" s="94">
        <f>H350</f>
        <v>35.5</v>
      </c>
    </row>
    <row r="350" spans="2:8" ht="12.75">
      <c r="B350" s="50" t="s">
        <v>426</v>
      </c>
      <c r="C350" s="31" t="s">
        <v>376</v>
      </c>
      <c r="D350" s="31" t="s">
        <v>379</v>
      </c>
      <c r="E350" s="78" t="s">
        <v>586</v>
      </c>
      <c r="F350" s="31" t="s">
        <v>427</v>
      </c>
      <c r="G350" s="31"/>
      <c r="H350" s="94">
        <f>H351</f>
        <v>35.5</v>
      </c>
    </row>
    <row r="351" spans="2:8" ht="12.75">
      <c r="B351" s="40" t="s">
        <v>413</v>
      </c>
      <c r="C351" s="31" t="s">
        <v>376</v>
      </c>
      <c r="D351" s="31" t="s">
        <v>379</v>
      </c>
      <c r="E351" s="78" t="s">
        <v>586</v>
      </c>
      <c r="F351" s="31" t="s">
        <v>427</v>
      </c>
      <c r="G351" s="31">
        <v>2</v>
      </c>
      <c r="H351" s="94">
        <v>35.5</v>
      </c>
    </row>
    <row r="352" spans="2:8" ht="25.5">
      <c r="B352" s="40" t="s">
        <v>587</v>
      </c>
      <c r="C352" s="31" t="s">
        <v>376</v>
      </c>
      <c r="D352" s="31" t="s">
        <v>379</v>
      </c>
      <c r="E352" s="78" t="s">
        <v>588</v>
      </c>
      <c r="F352" s="31"/>
      <c r="G352" s="31"/>
      <c r="H352" s="94">
        <f>H353</f>
        <v>18</v>
      </c>
    </row>
    <row r="353" spans="2:8" ht="25.5">
      <c r="B353" s="40" t="s">
        <v>589</v>
      </c>
      <c r="C353" s="31" t="s">
        <v>376</v>
      </c>
      <c r="D353" s="31" t="s">
        <v>379</v>
      </c>
      <c r="E353" s="78" t="s">
        <v>590</v>
      </c>
      <c r="F353" s="19"/>
      <c r="G353" s="31"/>
      <c r="H353" s="94">
        <f>H354</f>
        <v>18</v>
      </c>
    </row>
    <row r="354" spans="2:8" ht="12.75">
      <c r="B354" s="50" t="s">
        <v>424</v>
      </c>
      <c r="C354" s="31" t="s">
        <v>376</v>
      </c>
      <c r="D354" s="31" t="s">
        <v>379</v>
      </c>
      <c r="E354" s="78" t="s">
        <v>590</v>
      </c>
      <c r="F354" s="31" t="s">
        <v>425</v>
      </c>
      <c r="G354" s="31"/>
      <c r="H354" s="94">
        <f>H355</f>
        <v>18</v>
      </c>
    </row>
    <row r="355" spans="2:8" ht="12.75">
      <c r="B355" s="50" t="s">
        <v>426</v>
      </c>
      <c r="C355" s="31" t="s">
        <v>376</v>
      </c>
      <c r="D355" s="31" t="s">
        <v>379</v>
      </c>
      <c r="E355" s="78" t="s">
        <v>590</v>
      </c>
      <c r="F355" s="31" t="s">
        <v>427</v>
      </c>
      <c r="G355" s="31"/>
      <c r="H355" s="94">
        <f>H356</f>
        <v>18</v>
      </c>
    </row>
    <row r="356" spans="2:8" ht="12.75">
      <c r="B356" s="40" t="s">
        <v>413</v>
      </c>
      <c r="C356" s="31" t="s">
        <v>376</v>
      </c>
      <c r="D356" s="31" t="s">
        <v>379</v>
      </c>
      <c r="E356" s="78" t="s">
        <v>590</v>
      </c>
      <c r="F356" s="31" t="s">
        <v>427</v>
      </c>
      <c r="G356" s="31">
        <v>2</v>
      </c>
      <c r="H356" s="94">
        <v>18</v>
      </c>
    </row>
    <row r="357" spans="2:8" ht="25.5">
      <c r="B357" s="40" t="s">
        <v>591</v>
      </c>
      <c r="C357" s="31" t="s">
        <v>376</v>
      </c>
      <c r="D357" s="31" t="s">
        <v>379</v>
      </c>
      <c r="E357" s="78" t="s">
        <v>592</v>
      </c>
      <c r="F357" s="31"/>
      <c r="G357" s="31"/>
      <c r="H357" s="94">
        <f>H358</f>
        <v>11.5</v>
      </c>
    </row>
    <row r="358" spans="2:8" ht="25.5">
      <c r="B358" s="40" t="s">
        <v>593</v>
      </c>
      <c r="C358" s="31" t="s">
        <v>376</v>
      </c>
      <c r="D358" s="31" t="s">
        <v>379</v>
      </c>
      <c r="E358" s="78" t="s">
        <v>594</v>
      </c>
      <c r="F358" s="19"/>
      <c r="G358" s="31"/>
      <c r="H358" s="94">
        <f>H359</f>
        <v>11.5</v>
      </c>
    </row>
    <row r="359" spans="2:8" ht="12.75">
      <c r="B359" s="50" t="s">
        <v>424</v>
      </c>
      <c r="C359" s="31" t="s">
        <v>376</v>
      </c>
      <c r="D359" s="31" t="s">
        <v>379</v>
      </c>
      <c r="E359" s="78" t="s">
        <v>594</v>
      </c>
      <c r="F359" s="31" t="s">
        <v>425</v>
      </c>
      <c r="G359" s="31"/>
      <c r="H359" s="94">
        <f>H360</f>
        <v>11.5</v>
      </c>
    </row>
    <row r="360" spans="2:8" ht="12.75">
      <c r="B360" s="50" t="s">
        <v>426</v>
      </c>
      <c r="C360" s="31" t="s">
        <v>376</v>
      </c>
      <c r="D360" s="31" t="s">
        <v>379</v>
      </c>
      <c r="E360" s="78" t="s">
        <v>594</v>
      </c>
      <c r="F360" s="31" t="s">
        <v>427</v>
      </c>
      <c r="G360" s="31"/>
      <c r="H360" s="94">
        <f>H361</f>
        <v>11.5</v>
      </c>
    </row>
    <row r="361" spans="2:8" ht="12.75">
      <c r="B361" s="40" t="s">
        <v>413</v>
      </c>
      <c r="C361" s="31" t="s">
        <v>376</v>
      </c>
      <c r="D361" s="31" t="s">
        <v>379</v>
      </c>
      <c r="E361" s="78" t="s">
        <v>594</v>
      </c>
      <c r="F361" s="31" t="s">
        <v>427</v>
      </c>
      <c r="G361" s="31">
        <v>2</v>
      </c>
      <c r="H361" s="94">
        <v>11.5</v>
      </c>
    </row>
    <row r="362" spans="2:8" ht="12.75">
      <c r="B362" s="40" t="s">
        <v>412</v>
      </c>
      <c r="C362" s="31" t="s">
        <v>376</v>
      </c>
      <c r="D362" s="31" t="s">
        <v>379</v>
      </c>
      <c r="E362" s="31" t="s">
        <v>579</v>
      </c>
      <c r="F362" s="31"/>
      <c r="G362" s="31"/>
      <c r="H362" s="94">
        <f>H363+H367</f>
        <v>1195.1</v>
      </c>
    </row>
    <row r="363" spans="2:8" ht="25.5">
      <c r="B363" s="40" t="s">
        <v>368</v>
      </c>
      <c r="C363" s="31" t="s">
        <v>376</v>
      </c>
      <c r="D363" s="31" t="s">
        <v>379</v>
      </c>
      <c r="E363" s="31" t="s">
        <v>647</v>
      </c>
      <c r="F363" s="31"/>
      <c r="G363" s="31"/>
      <c r="H363" s="94">
        <f>H364</f>
        <v>81.7</v>
      </c>
    </row>
    <row r="364" spans="2:8" ht="12.75">
      <c r="B364" s="50" t="s">
        <v>538</v>
      </c>
      <c r="C364" s="31" t="s">
        <v>376</v>
      </c>
      <c r="D364" s="31" t="s">
        <v>379</v>
      </c>
      <c r="E364" s="31" t="s">
        <v>647</v>
      </c>
      <c r="F364" s="31" t="s">
        <v>599</v>
      </c>
      <c r="G364" s="31"/>
      <c r="H364" s="94">
        <f>H365</f>
        <v>81.7</v>
      </c>
    </row>
    <row r="365" spans="2:8" ht="12.75">
      <c r="B365" s="50" t="s">
        <v>138</v>
      </c>
      <c r="C365" s="31" t="s">
        <v>376</v>
      </c>
      <c r="D365" s="31" t="s">
        <v>379</v>
      </c>
      <c r="E365" s="31" t="s">
        <v>647</v>
      </c>
      <c r="F365" s="31" t="s">
        <v>137</v>
      </c>
      <c r="G365" s="31"/>
      <c r="H365" s="94">
        <f>H366</f>
        <v>81.7</v>
      </c>
    </row>
    <row r="366" spans="2:8" ht="12.75">
      <c r="B366" s="40" t="s">
        <v>391</v>
      </c>
      <c r="C366" s="31" t="s">
        <v>376</v>
      </c>
      <c r="D366" s="31" t="s">
        <v>379</v>
      </c>
      <c r="E366" s="31" t="s">
        <v>647</v>
      </c>
      <c r="F366" s="31" t="s">
        <v>137</v>
      </c>
      <c r="G366" s="31" t="s">
        <v>33</v>
      </c>
      <c r="H366" s="94">
        <v>81.7</v>
      </c>
    </row>
    <row r="367" spans="2:8" ht="25.5">
      <c r="B367" s="40" t="s">
        <v>110</v>
      </c>
      <c r="C367" s="31" t="s">
        <v>376</v>
      </c>
      <c r="D367" s="31" t="s">
        <v>379</v>
      </c>
      <c r="E367" s="31" t="s">
        <v>580</v>
      </c>
      <c r="F367" s="30"/>
      <c r="G367" s="31"/>
      <c r="H367" s="94">
        <f>H368+H371+H374</f>
        <v>1113.3999999999999</v>
      </c>
    </row>
    <row r="368" spans="2:8" ht="12.75">
      <c r="B368" s="50" t="s">
        <v>424</v>
      </c>
      <c r="C368" s="31" t="s">
        <v>376</v>
      </c>
      <c r="D368" s="31" t="s">
        <v>379</v>
      </c>
      <c r="E368" s="31" t="s">
        <v>580</v>
      </c>
      <c r="F368" s="31" t="s">
        <v>425</v>
      </c>
      <c r="G368" s="31"/>
      <c r="H368" s="94">
        <f>H369</f>
        <v>16.2</v>
      </c>
    </row>
    <row r="369" spans="2:8" ht="12.75">
      <c r="B369" s="50" t="s">
        <v>426</v>
      </c>
      <c r="C369" s="31" t="s">
        <v>376</v>
      </c>
      <c r="D369" s="31" t="s">
        <v>379</v>
      </c>
      <c r="E369" s="31" t="s">
        <v>580</v>
      </c>
      <c r="F369" s="31" t="s">
        <v>427</v>
      </c>
      <c r="G369" s="31"/>
      <c r="H369" s="94">
        <f>H370</f>
        <v>16.2</v>
      </c>
    </row>
    <row r="370" spans="2:8" ht="12.75">
      <c r="B370" s="40" t="s">
        <v>413</v>
      </c>
      <c r="C370" s="31" t="s">
        <v>376</v>
      </c>
      <c r="D370" s="31" t="s">
        <v>379</v>
      </c>
      <c r="E370" s="31" t="s">
        <v>580</v>
      </c>
      <c r="F370" s="31" t="s">
        <v>427</v>
      </c>
      <c r="G370" s="31">
        <v>2</v>
      </c>
      <c r="H370" s="94">
        <v>16.2</v>
      </c>
    </row>
    <row r="371" spans="2:8" ht="12.75">
      <c r="B371" s="50" t="s">
        <v>538</v>
      </c>
      <c r="C371" s="31" t="s">
        <v>376</v>
      </c>
      <c r="D371" s="31" t="s">
        <v>379</v>
      </c>
      <c r="E371" s="31" t="s">
        <v>580</v>
      </c>
      <c r="F371" s="78">
        <v>300</v>
      </c>
      <c r="G371" s="31"/>
      <c r="H371" s="94">
        <f>H372</f>
        <v>68.6</v>
      </c>
    </row>
    <row r="372" spans="2:8" ht="12.75">
      <c r="B372" s="50" t="s">
        <v>138</v>
      </c>
      <c r="C372" s="31" t="s">
        <v>376</v>
      </c>
      <c r="D372" s="31" t="s">
        <v>379</v>
      </c>
      <c r="E372" s="31" t="s">
        <v>580</v>
      </c>
      <c r="F372" s="78">
        <v>320</v>
      </c>
      <c r="G372" s="31"/>
      <c r="H372" s="94">
        <f>H373</f>
        <v>68.6</v>
      </c>
    </row>
    <row r="373" spans="2:8" ht="12.75">
      <c r="B373" s="40" t="s">
        <v>413</v>
      </c>
      <c r="C373" s="31" t="s">
        <v>376</v>
      </c>
      <c r="D373" s="31" t="s">
        <v>379</v>
      </c>
      <c r="E373" s="31" t="s">
        <v>580</v>
      </c>
      <c r="F373" s="78">
        <v>320</v>
      </c>
      <c r="G373" s="31">
        <v>2</v>
      </c>
      <c r="H373" s="94">
        <v>68.6</v>
      </c>
    </row>
    <row r="374" spans="2:8" ht="12.75">
      <c r="B374" s="40" t="s">
        <v>499</v>
      </c>
      <c r="C374" s="31" t="s">
        <v>376</v>
      </c>
      <c r="D374" s="31" t="s">
        <v>379</v>
      </c>
      <c r="E374" s="31" t="s">
        <v>580</v>
      </c>
      <c r="F374" s="31" t="s">
        <v>500</v>
      </c>
      <c r="G374" s="31"/>
      <c r="H374" s="94">
        <f>H375</f>
        <v>1028.6</v>
      </c>
    </row>
    <row r="375" spans="2:8" ht="25.5">
      <c r="B375" s="40" t="s">
        <v>260</v>
      </c>
      <c r="C375" s="31" t="s">
        <v>376</v>
      </c>
      <c r="D375" s="31" t="s">
        <v>379</v>
      </c>
      <c r="E375" s="31" t="s">
        <v>580</v>
      </c>
      <c r="F375" s="31" t="s">
        <v>259</v>
      </c>
      <c r="G375" s="31"/>
      <c r="H375" s="94">
        <f>H376</f>
        <v>1028.6</v>
      </c>
    </row>
    <row r="376" spans="2:8" ht="12.75">
      <c r="B376" s="40" t="s">
        <v>413</v>
      </c>
      <c r="C376" s="31" t="s">
        <v>376</v>
      </c>
      <c r="D376" s="31" t="s">
        <v>379</v>
      </c>
      <c r="E376" s="31" t="s">
        <v>580</v>
      </c>
      <c r="F376" s="31" t="s">
        <v>259</v>
      </c>
      <c r="G376" s="31">
        <v>2</v>
      </c>
      <c r="H376" s="94">
        <v>1028.6</v>
      </c>
    </row>
    <row r="377" spans="2:8" ht="25.5">
      <c r="B377" s="35" t="s">
        <v>468</v>
      </c>
      <c r="C377" s="31" t="s">
        <v>376</v>
      </c>
      <c r="D377" s="31" t="s">
        <v>379</v>
      </c>
      <c r="E377" s="31" t="s">
        <v>533</v>
      </c>
      <c r="F377" s="31"/>
      <c r="G377" s="31"/>
      <c r="H377" s="94">
        <f>H378</f>
        <v>60</v>
      </c>
    </row>
    <row r="378" spans="2:8" ht="25.5">
      <c r="B378" s="35" t="s">
        <v>531</v>
      </c>
      <c r="C378" s="31" t="s">
        <v>376</v>
      </c>
      <c r="D378" s="31" t="s">
        <v>379</v>
      </c>
      <c r="E378" s="155" t="s">
        <v>530</v>
      </c>
      <c r="F378" s="31"/>
      <c r="G378" s="31"/>
      <c r="H378" s="94">
        <f>H379</f>
        <v>60</v>
      </c>
    </row>
    <row r="379" spans="2:8" ht="12.75">
      <c r="B379" s="40" t="s">
        <v>499</v>
      </c>
      <c r="C379" s="31" t="s">
        <v>376</v>
      </c>
      <c r="D379" s="31" t="s">
        <v>379</v>
      </c>
      <c r="E379" s="155" t="s">
        <v>530</v>
      </c>
      <c r="F379" s="31" t="s">
        <v>500</v>
      </c>
      <c r="G379" s="31"/>
      <c r="H379" s="94">
        <f>H380+H382</f>
        <v>60</v>
      </c>
    </row>
    <row r="380" spans="2:8" ht="25.5">
      <c r="B380" s="40" t="s">
        <v>260</v>
      </c>
      <c r="C380" s="31" t="s">
        <v>376</v>
      </c>
      <c r="D380" s="31" t="s">
        <v>379</v>
      </c>
      <c r="E380" s="155" t="s">
        <v>530</v>
      </c>
      <c r="F380" s="31" t="s">
        <v>259</v>
      </c>
      <c r="G380" s="31"/>
      <c r="H380" s="94">
        <f>H381</f>
        <v>51</v>
      </c>
    </row>
    <row r="381" spans="2:8" ht="12.75">
      <c r="B381" s="40" t="s">
        <v>413</v>
      </c>
      <c r="C381" s="31" t="s">
        <v>376</v>
      </c>
      <c r="D381" s="31" t="s">
        <v>379</v>
      </c>
      <c r="E381" s="155" t="s">
        <v>530</v>
      </c>
      <c r="F381" s="31" t="s">
        <v>259</v>
      </c>
      <c r="G381" s="31">
        <v>2</v>
      </c>
      <c r="H381" s="94">
        <v>51</v>
      </c>
    </row>
    <row r="382" spans="2:8" ht="12.75">
      <c r="B382" s="40" t="s">
        <v>630</v>
      </c>
      <c r="C382" s="31" t="s">
        <v>376</v>
      </c>
      <c r="D382" s="31" t="s">
        <v>379</v>
      </c>
      <c r="E382" s="155" t="s">
        <v>530</v>
      </c>
      <c r="F382" s="31" t="s">
        <v>631</v>
      </c>
      <c r="G382" s="31"/>
      <c r="H382" s="94">
        <f>H383</f>
        <v>9</v>
      </c>
    </row>
    <row r="383" spans="2:8" ht="12.75">
      <c r="B383" s="40" t="s">
        <v>413</v>
      </c>
      <c r="C383" s="31" t="s">
        <v>376</v>
      </c>
      <c r="D383" s="31" t="s">
        <v>379</v>
      </c>
      <c r="E383" s="155" t="s">
        <v>530</v>
      </c>
      <c r="F383" s="31" t="s">
        <v>631</v>
      </c>
      <c r="G383" s="31">
        <v>2</v>
      </c>
      <c r="H383" s="94">
        <v>9</v>
      </c>
    </row>
    <row r="384" spans="2:8" ht="12.75">
      <c r="B384" s="89" t="s">
        <v>319</v>
      </c>
      <c r="C384" s="31" t="s">
        <v>376</v>
      </c>
      <c r="D384" s="31" t="s">
        <v>380</v>
      </c>
      <c r="E384" s="31"/>
      <c r="F384" s="31"/>
      <c r="G384" s="31"/>
      <c r="H384" s="94">
        <f>H385</f>
        <v>1189.7</v>
      </c>
    </row>
    <row r="385" spans="2:8" ht="12.75">
      <c r="B385" s="50" t="s">
        <v>414</v>
      </c>
      <c r="C385" s="31" t="s">
        <v>376</v>
      </c>
      <c r="D385" s="31" t="s">
        <v>380</v>
      </c>
      <c r="E385" s="31" t="s">
        <v>415</v>
      </c>
      <c r="F385" s="31"/>
      <c r="G385" s="31"/>
      <c r="H385" s="94">
        <f>H386</f>
        <v>1189.7</v>
      </c>
    </row>
    <row r="386" spans="2:8" ht="25.5">
      <c r="B386" s="40" t="s">
        <v>659</v>
      </c>
      <c r="C386" s="31" t="s">
        <v>376</v>
      </c>
      <c r="D386" s="31" t="s">
        <v>380</v>
      </c>
      <c r="E386" s="31" t="s">
        <v>595</v>
      </c>
      <c r="F386" s="31"/>
      <c r="G386" s="31"/>
      <c r="H386" s="94">
        <f>H387+H390+H393</f>
        <v>1189.7</v>
      </c>
    </row>
    <row r="387" spans="2:8" ht="25.5">
      <c r="B387" s="40" t="s">
        <v>417</v>
      </c>
      <c r="C387" s="31" t="s">
        <v>376</v>
      </c>
      <c r="D387" s="31" t="s">
        <v>380</v>
      </c>
      <c r="E387" s="31" t="s">
        <v>595</v>
      </c>
      <c r="F387" s="31" t="s">
        <v>217</v>
      </c>
      <c r="G387" s="31"/>
      <c r="H387" s="94">
        <f>H388</f>
        <v>981.6</v>
      </c>
    </row>
    <row r="388" spans="2:8" ht="12.75">
      <c r="B388" s="40" t="s">
        <v>418</v>
      </c>
      <c r="C388" s="31" t="s">
        <v>376</v>
      </c>
      <c r="D388" s="31" t="s">
        <v>380</v>
      </c>
      <c r="E388" s="31" t="s">
        <v>595</v>
      </c>
      <c r="F388" s="31" t="s">
        <v>419</v>
      </c>
      <c r="G388" s="31"/>
      <c r="H388" s="94">
        <f>H389</f>
        <v>981.6</v>
      </c>
    </row>
    <row r="389" spans="2:8" ht="12.75">
      <c r="B389" s="40" t="s">
        <v>413</v>
      </c>
      <c r="C389" s="31" t="s">
        <v>376</v>
      </c>
      <c r="D389" s="31" t="s">
        <v>380</v>
      </c>
      <c r="E389" s="31" t="s">
        <v>595</v>
      </c>
      <c r="F389" s="31" t="s">
        <v>419</v>
      </c>
      <c r="G389" s="31">
        <v>2</v>
      </c>
      <c r="H389" s="94">
        <v>981.6</v>
      </c>
    </row>
    <row r="390" spans="2:8" ht="12.75">
      <c r="B390" s="50" t="s">
        <v>424</v>
      </c>
      <c r="C390" s="31" t="s">
        <v>376</v>
      </c>
      <c r="D390" s="31" t="s">
        <v>380</v>
      </c>
      <c r="E390" s="31" t="s">
        <v>595</v>
      </c>
      <c r="F390" s="31" t="s">
        <v>425</v>
      </c>
      <c r="G390" s="31"/>
      <c r="H390" s="94">
        <f>H391</f>
        <v>206.1</v>
      </c>
    </row>
    <row r="391" spans="2:8" ht="12.75">
      <c r="B391" s="50" t="s">
        <v>426</v>
      </c>
      <c r="C391" s="31" t="s">
        <v>376</v>
      </c>
      <c r="D391" s="31" t="s">
        <v>380</v>
      </c>
      <c r="E391" s="31" t="s">
        <v>595</v>
      </c>
      <c r="F391" s="31" t="s">
        <v>427</v>
      </c>
      <c r="G391" s="31"/>
      <c r="H391" s="94">
        <f>H392</f>
        <v>206.1</v>
      </c>
    </row>
    <row r="392" spans="2:8" ht="12.75">
      <c r="B392" s="40" t="s">
        <v>413</v>
      </c>
      <c r="C392" s="31" t="s">
        <v>376</v>
      </c>
      <c r="D392" s="31" t="s">
        <v>380</v>
      </c>
      <c r="E392" s="31" t="s">
        <v>595</v>
      </c>
      <c r="F392" s="31" t="s">
        <v>427</v>
      </c>
      <c r="G392" s="31">
        <v>2</v>
      </c>
      <c r="H392" s="94">
        <v>206.1</v>
      </c>
    </row>
    <row r="393" spans="2:8" ht="12.75">
      <c r="B393" s="50" t="s">
        <v>429</v>
      </c>
      <c r="C393" s="31" t="s">
        <v>376</v>
      </c>
      <c r="D393" s="31" t="s">
        <v>380</v>
      </c>
      <c r="E393" s="31" t="s">
        <v>595</v>
      </c>
      <c r="F393" s="31" t="s">
        <v>103</v>
      </c>
      <c r="G393" s="31"/>
      <c r="H393" s="94">
        <f>H394</f>
        <v>2</v>
      </c>
    </row>
    <row r="394" spans="2:8" ht="12.75">
      <c r="B394" s="50" t="s">
        <v>430</v>
      </c>
      <c r="C394" s="31" t="s">
        <v>376</v>
      </c>
      <c r="D394" s="31" t="s">
        <v>380</v>
      </c>
      <c r="E394" s="31" t="s">
        <v>595</v>
      </c>
      <c r="F394" s="31" t="s">
        <v>431</v>
      </c>
      <c r="G394" s="31"/>
      <c r="H394" s="94">
        <f>H395</f>
        <v>2</v>
      </c>
    </row>
    <row r="395" spans="2:8" ht="12.75">
      <c r="B395" s="40" t="s">
        <v>413</v>
      </c>
      <c r="C395" s="31" t="s">
        <v>376</v>
      </c>
      <c r="D395" s="31" t="s">
        <v>380</v>
      </c>
      <c r="E395" s="31" t="s">
        <v>595</v>
      </c>
      <c r="F395" s="31" t="s">
        <v>431</v>
      </c>
      <c r="G395" s="31">
        <v>2</v>
      </c>
      <c r="H395" s="94">
        <v>2</v>
      </c>
    </row>
    <row r="396" spans="2:8" ht="12.75">
      <c r="B396" s="59" t="s">
        <v>320</v>
      </c>
      <c r="C396" s="30" t="s">
        <v>381</v>
      </c>
      <c r="D396" s="30"/>
      <c r="E396" s="30"/>
      <c r="F396" s="30"/>
      <c r="G396" s="30"/>
      <c r="H396" s="103">
        <f>H401</f>
        <v>8086.7</v>
      </c>
    </row>
    <row r="397" spans="2:8" ht="12.75">
      <c r="B397" s="47" t="s">
        <v>406</v>
      </c>
      <c r="C397" s="48"/>
      <c r="D397" s="48"/>
      <c r="E397" s="48"/>
      <c r="F397" s="48"/>
      <c r="G397" s="48">
        <v>1</v>
      </c>
      <c r="H397" s="103">
        <f>H417+H424+H428+H432</f>
        <v>2456.2999999999997</v>
      </c>
    </row>
    <row r="398" spans="2:8" ht="12.75">
      <c r="B398" s="47" t="s">
        <v>413</v>
      </c>
      <c r="C398" s="48"/>
      <c r="D398" s="48"/>
      <c r="E398" s="48"/>
      <c r="F398" s="48"/>
      <c r="G398" s="48">
        <v>2</v>
      </c>
      <c r="H398" s="103">
        <f>H418+H420+H425+H429+H433</f>
        <v>5255.9</v>
      </c>
    </row>
    <row r="399" spans="2:8" ht="12.75">
      <c r="B399" s="47" t="s">
        <v>391</v>
      </c>
      <c r="C399" s="48"/>
      <c r="D399" s="48"/>
      <c r="E399" s="48"/>
      <c r="F399" s="48"/>
      <c r="G399" s="48">
        <v>3</v>
      </c>
      <c r="H399" s="103">
        <f>H413</f>
        <v>254.7</v>
      </c>
    </row>
    <row r="400" spans="2:8" ht="12.75">
      <c r="B400" s="47" t="s">
        <v>392</v>
      </c>
      <c r="C400" s="48"/>
      <c r="D400" s="48"/>
      <c r="E400" s="48"/>
      <c r="F400" s="48"/>
      <c r="G400" s="48">
        <v>4</v>
      </c>
      <c r="H400" s="103">
        <f>H406+H410</f>
        <v>119.8</v>
      </c>
    </row>
    <row r="401" spans="2:8" ht="12.75">
      <c r="B401" s="40" t="s">
        <v>321</v>
      </c>
      <c r="C401" s="31" t="s">
        <v>381</v>
      </c>
      <c r="D401" s="31" t="s">
        <v>382</v>
      </c>
      <c r="E401" s="31"/>
      <c r="F401" s="31"/>
      <c r="G401" s="31"/>
      <c r="H401" s="94">
        <f>H402</f>
        <v>8086.7</v>
      </c>
    </row>
    <row r="402" spans="2:8" ht="12.75">
      <c r="B402" s="50" t="s">
        <v>414</v>
      </c>
      <c r="C402" s="31" t="s">
        <v>381</v>
      </c>
      <c r="D402" s="31" t="s">
        <v>382</v>
      </c>
      <c r="E402" s="31" t="s">
        <v>415</v>
      </c>
      <c r="F402" s="30"/>
      <c r="G402" s="30"/>
      <c r="H402" s="94">
        <f>H403+H407+H411+H414+H421</f>
        <v>8086.7</v>
      </c>
    </row>
    <row r="403" spans="2:8" ht="25.5">
      <c r="B403" s="40" t="s">
        <v>115</v>
      </c>
      <c r="C403" s="31" t="s">
        <v>381</v>
      </c>
      <c r="D403" s="31" t="s">
        <v>382</v>
      </c>
      <c r="E403" s="31" t="s">
        <v>114</v>
      </c>
      <c r="F403" s="31"/>
      <c r="G403" s="31"/>
      <c r="H403" s="94">
        <f>H404</f>
        <v>19.8</v>
      </c>
    </row>
    <row r="404" spans="2:8" ht="12.75">
      <c r="B404" s="50" t="s">
        <v>424</v>
      </c>
      <c r="C404" s="31" t="s">
        <v>381</v>
      </c>
      <c r="D404" s="31" t="s">
        <v>382</v>
      </c>
      <c r="E404" s="31" t="s">
        <v>114</v>
      </c>
      <c r="F404" s="31" t="s">
        <v>425</v>
      </c>
      <c r="G404" s="31"/>
      <c r="H404" s="94">
        <f>H405</f>
        <v>19.8</v>
      </c>
    </row>
    <row r="405" spans="2:8" ht="12.75">
      <c r="B405" s="50" t="s">
        <v>426</v>
      </c>
      <c r="C405" s="31" t="s">
        <v>381</v>
      </c>
      <c r="D405" s="31" t="s">
        <v>382</v>
      </c>
      <c r="E405" s="31" t="s">
        <v>114</v>
      </c>
      <c r="F405" s="31" t="s">
        <v>427</v>
      </c>
      <c r="G405" s="31"/>
      <c r="H405" s="94">
        <f>H406</f>
        <v>19.8</v>
      </c>
    </row>
    <row r="406" spans="2:8" ht="12.75">
      <c r="B406" s="50" t="s">
        <v>392</v>
      </c>
      <c r="C406" s="31" t="s">
        <v>381</v>
      </c>
      <c r="D406" s="31" t="s">
        <v>382</v>
      </c>
      <c r="E406" s="31" t="s">
        <v>114</v>
      </c>
      <c r="F406" s="31" t="s">
        <v>427</v>
      </c>
      <c r="G406" s="31" t="s">
        <v>405</v>
      </c>
      <c r="H406" s="94">
        <v>19.8</v>
      </c>
    </row>
    <row r="407" spans="2:8" ht="25.5">
      <c r="B407" s="50" t="s">
        <v>45</v>
      </c>
      <c r="C407" s="31" t="s">
        <v>381</v>
      </c>
      <c r="D407" s="31" t="s">
        <v>382</v>
      </c>
      <c r="E407" s="159" t="s">
        <v>44</v>
      </c>
      <c r="F407" s="31"/>
      <c r="G407" s="31"/>
      <c r="H407" s="94">
        <f>H408</f>
        <v>100</v>
      </c>
    </row>
    <row r="408" spans="2:8" ht="12.75">
      <c r="B408" s="50" t="s">
        <v>258</v>
      </c>
      <c r="C408" s="31" t="s">
        <v>381</v>
      </c>
      <c r="D408" s="31" t="s">
        <v>382</v>
      </c>
      <c r="E408" s="158" t="s">
        <v>44</v>
      </c>
      <c r="F408" s="158" t="s">
        <v>492</v>
      </c>
      <c r="G408" s="31"/>
      <c r="H408" s="94">
        <f>H409</f>
        <v>100</v>
      </c>
    </row>
    <row r="409" spans="2:8" ht="12.75">
      <c r="B409" s="40" t="s">
        <v>143</v>
      </c>
      <c r="C409" s="31" t="s">
        <v>381</v>
      </c>
      <c r="D409" s="31" t="s">
        <v>382</v>
      </c>
      <c r="E409" s="158" t="s">
        <v>44</v>
      </c>
      <c r="F409" s="31" t="s">
        <v>464</v>
      </c>
      <c r="G409" s="31"/>
      <c r="H409" s="94">
        <f>H410</f>
        <v>100</v>
      </c>
    </row>
    <row r="410" spans="2:8" ht="12.75">
      <c r="B410" s="40" t="s">
        <v>392</v>
      </c>
      <c r="C410" s="31" t="s">
        <v>381</v>
      </c>
      <c r="D410" s="31" t="s">
        <v>382</v>
      </c>
      <c r="E410" s="158" t="s">
        <v>44</v>
      </c>
      <c r="F410" s="31" t="s">
        <v>464</v>
      </c>
      <c r="G410" s="31" t="s">
        <v>405</v>
      </c>
      <c r="H410" s="94">
        <v>100</v>
      </c>
    </row>
    <row r="411" spans="2:8" ht="25.5">
      <c r="B411" s="50" t="s">
        <v>461</v>
      </c>
      <c r="C411" s="31" t="s">
        <v>381</v>
      </c>
      <c r="D411" s="31" t="s">
        <v>382</v>
      </c>
      <c r="E411" s="31" t="s">
        <v>460</v>
      </c>
      <c r="F411" s="30"/>
      <c r="G411" s="30"/>
      <c r="H411" s="94">
        <f>H412</f>
        <v>254.7</v>
      </c>
    </row>
    <row r="412" spans="2:8" ht="12.75">
      <c r="B412" s="40" t="s">
        <v>630</v>
      </c>
      <c r="C412" s="31" t="s">
        <v>381</v>
      </c>
      <c r="D412" s="31" t="s">
        <v>382</v>
      </c>
      <c r="E412" s="31" t="s">
        <v>460</v>
      </c>
      <c r="F412" s="31" t="s">
        <v>631</v>
      </c>
      <c r="G412" s="31"/>
      <c r="H412" s="94">
        <f>H413</f>
        <v>254.7</v>
      </c>
    </row>
    <row r="413" spans="2:8" ht="12.75">
      <c r="B413" s="40" t="s">
        <v>391</v>
      </c>
      <c r="C413" s="31" t="s">
        <v>381</v>
      </c>
      <c r="D413" s="31" t="s">
        <v>382</v>
      </c>
      <c r="E413" s="31" t="s">
        <v>460</v>
      </c>
      <c r="F413" s="31" t="s">
        <v>631</v>
      </c>
      <c r="G413" s="31" t="s">
        <v>33</v>
      </c>
      <c r="H413" s="94">
        <v>254.7</v>
      </c>
    </row>
    <row r="414" spans="2:8" ht="12.75">
      <c r="B414" s="40" t="s">
        <v>660</v>
      </c>
      <c r="C414" s="31" t="s">
        <v>381</v>
      </c>
      <c r="D414" s="31" t="s">
        <v>382</v>
      </c>
      <c r="E414" s="31" t="s">
        <v>596</v>
      </c>
      <c r="F414" s="31"/>
      <c r="G414" s="31"/>
      <c r="H414" s="94">
        <f>H415</f>
        <v>3478.7</v>
      </c>
    </row>
    <row r="415" spans="2:8" ht="12.75">
      <c r="B415" s="40" t="s">
        <v>499</v>
      </c>
      <c r="C415" s="31" t="s">
        <v>381</v>
      </c>
      <c r="D415" s="31" t="s">
        <v>382</v>
      </c>
      <c r="E415" s="31" t="s">
        <v>596</v>
      </c>
      <c r="F415" s="31" t="s">
        <v>500</v>
      </c>
      <c r="G415" s="31"/>
      <c r="H415" s="94">
        <f>H416+H419</f>
        <v>3478.7</v>
      </c>
    </row>
    <row r="416" spans="2:8" ht="25.5">
      <c r="B416" s="40" t="s">
        <v>260</v>
      </c>
      <c r="C416" s="31" t="s">
        <v>381</v>
      </c>
      <c r="D416" s="31" t="s">
        <v>382</v>
      </c>
      <c r="E416" s="31" t="s">
        <v>596</v>
      </c>
      <c r="F416" s="31" t="s">
        <v>259</v>
      </c>
      <c r="G416" s="31"/>
      <c r="H416" s="94">
        <f>H417+H418</f>
        <v>3441.2</v>
      </c>
    </row>
    <row r="417" spans="2:8" ht="12.75">
      <c r="B417" s="50" t="s">
        <v>406</v>
      </c>
      <c r="C417" s="31" t="s">
        <v>381</v>
      </c>
      <c r="D417" s="31" t="s">
        <v>382</v>
      </c>
      <c r="E417" s="31" t="s">
        <v>596</v>
      </c>
      <c r="F417" s="31" t="s">
        <v>259</v>
      </c>
      <c r="G417" s="31" t="s">
        <v>401</v>
      </c>
      <c r="H417" s="94">
        <v>911.5</v>
      </c>
    </row>
    <row r="418" spans="2:8" ht="12.75">
      <c r="B418" s="40" t="s">
        <v>413</v>
      </c>
      <c r="C418" s="31" t="s">
        <v>381</v>
      </c>
      <c r="D418" s="31" t="s">
        <v>382</v>
      </c>
      <c r="E418" s="31" t="s">
        <v>596</v>
      </c>
      <c r="F418" s="31" t="s">
        <v>259</v>
      </c>
      <c r="G418" s="31">
        <v>2</v>
      </c>
      <c r="H418" s="94">
        <v>2529.7</v>
      </c>
    </row>
    <row r="419" spans="2:8" ht="12.75">
      <c r="B419" s="40" t="s">
        <v>630</v>
      </c>
      <c r="C419" s="31" t="s">
        <v>381</v>
      </c>
      <c r="D419" s="31" t="s">
        <v>382</v>
      </c>
      <c r="E419" s="31" t="s">
        <v>596</v>
      </c>
      <c r="F419" s="19">
        <v>612</v>
      </c>
      <c r="G419" s="31"/>
      <c r="H419" s="94">
        <f>H420</f>
        <v>37.5</v>
      </c>
    </row>
    <row r="420" spans="2:8" ht="12.75">
      <c r="B420" s="40" t="s">
        <v>413</v>
      </c>
      <c r="C420" s="31" t="s">
        <v>381</v>
      </c>
      <c r="D420" s="31" t="s">
        <v>382</v>
      </c>
      <c r="E420" s="31" t="s">
        <v>596</v>
      </c>
      <c r="F420" s="19">
        <v>612</v>
      </c>
      <c r="G420" s="31">
        <v>2</v>
      </c>
      <c r="H420" s="94">
        <v>37.5</v>
      </c>
    </row>
    <row r="421" spans="2:8" ht="12.75">
      <c r="B421" s="40" t="s">
        <v>661</v>
      </c>
      <c r="C421" s="31" t="s">
        <v>381</v>
      </c>
      <c r="D421" s="31" t="s">
        <v>382</v>
      </c>
      <c r="E421" s="31" t="s">
        <v>597</v>
      </c>
      <c r="F421" s="31"/>
      <c r="G421" s="31"/>
      <c r="H421" s="94">
        <f>H422+H426+H430</f>
        <v>4233.5</v>
      </c>
    </row>
    <row r="422" spans="2:8" ht="25.5">
      <c r="B422" s="40" t="s">
        <v>417</v>
      </c>
      <c r="C422" s="31" t="s">
        <v>381</v>
      </c>
      <c r="D422" s="31" t="s">
        <v>382</v>
      </c>
      <c r="E422" s="31" t="s">
        <v>597</v>
      </c>
      <c r="F422" s="31" t="s">
        <v>217</v>
      </c>
      <c r="G422" s="31"/>
      <c r="H422" s="94">
        <f>H423</f>
        <v>3755.3</v>
      </c>
    </row>
    <row r="423" spans="2:8" ht="12.75">
      <c r="B423" s="40" t="s">
        <v>418</v>
      </c>
      <c r="C423" s="31" t="s">
        <v>381</v>
      </c>
      <c r="D423" s="31" t="s">
        <v>382</v>
      </c>
      <c r="E423" s="31" t="s">
        <v>597</v>
      </c>
      <c r="F423" s="31" t="s">
        <v>419</v>
      </c>
      <c r="G423" s="31"/>
      <c r="H423" s="94">
        <f>H424+H425</f>
        <v>3755.3</v>
      </c>
    </row>
    <row r="424" spans="2:8" ht="12.75">
      <c r="B424" s="50" t="s">
        <v>406</v>
      </c>
      <c r="C424" s="31" t="s">
        <v>381</v>
      </c>
      <c r="D424" s="31" t="s">
        <v>382</v>
      </c>
      <c r="E424" s="31" t="s">
        <v>597</v>
      </c>
      <c r="F424" s="31" t="s">
        <v>419</v>
      </c>
      <c r="G424" s="31" t="s">
        <v>401</v>
      </c>
      <c r="H424" s="94">
        <v>1092.3</v>
      </c>
    </row>
    <row r="425" spans="2:8" ht="12.75">
      <c r="B425" s="40" t="s">
        <v>413</v>
      </c>
      <c r="C425" s="31" t="s">
        <v>381</v>
      </c>
      <c r="D425" s="31" t="s">
        <v>382</v>
      </c>
      <c r="E425" s="31" t="s">
        <v>597</v>
      </c>
      <c r="F425" s="31" t="s">
        <v>419</v>
      </c>
      <c r="G425" s="31">
        <v>2</v>
      </c>
      <c r="H425" s="94">
        <v>2663</v>
      </c>
    </row>
    <row r="426" spans="2:8" ht="12.75">
      <c r="B426" s="50" t="s">
        <v>424</v>
      </c>
      <c r="C426" s="31" t="s">
        <v>381</v>
      </c>
      <c r="D426" s="31" t="s">
        <v>382</v>
      </c>
      <c r="E426" s="31" t="s">
        <v>597</v>
      </c>
      <c r="F426" s="31" t="s">
        <v>425</v>
      </c>
      <c r="G426" s="31"/>
      <c r="H426" s="94">
        <f>H427</f>
        <v>467.7</v>
      </c>
    </row>
    <row r="427" spans="2:8" ht="12.75">
      <c r="B427" s="50" t="s">
        <v>426</v>
      </c>
      <c r="C427" s="31" t="s">
        <v>381</v>
      </c>
      <c r="D427" s="31" t="s">
        <v>382</v>
      </c>
      <c r="E427" s="31" t="s">
        <v>597</v>
      </c>
      <c r="F427" s="31" t="s">
        <v>427</v>
      </c>
      <c r="G427" s="31"/>
      <c r="H427" s="94">
        <f>H428+H429</f>
        <v>467.7</v>
      </c>
    </row>
    <row r="428" spans="2:8" ht="12.75">
      <c r="B428" s="50" t="s">
        <v>406</v>
      </c>
      <c r="C428" s="31" t="s">
        <v>381</v>
      </c>
      <c r="D428" s="31" t="s">
        <v>382</v>
      </c>
      <c r="E428" s="31" t="s">
        <v>597</v>
      </c>
      <c r="F428" s="31" t="s">
        <v>427</v>
      </c>
      <c r="G428" s="31" t="s">
        <v>401</v>
      </c>
      <c r="H428" s="94">
        <v>443.4</v>
      </c>
    </row>
    <row r="429" spans="2:8" ht="12.75">
      <c r="B429" s="40" t="s">
        <v>413</v>
      </c>
      <c r="C429" s="31" t="s">
        <v>381</v>
      </c>
      <c r="D429" s="31" t="s">
        <v>382</v>
      </c>
      <c r="E429" s="31" t="s">
        <v>597</v>
      </c>
      <c r="F429" s="31" t="s">
        <v>427</v>
      </c>
      <c r="G429" s="31">
        <v>2</v>
      </c>
      <c r="H429" s="94">
        <v>24.3</v>
      </c>
    </row>
    <row r="430" spans="2:8" ht="12.75">
      <c r="B430" s="50" t="s">
        <v>429</v>
      </c>
      <c r="C430" s="31" t="s">
        <v>381</v>
      </c>
      <c r="D430" s="31" t="s">
        <v>382</v>
      </c>
      <c r="E430" s="31" t="s">
        <v>597</v>
      </c>
      <c r="F430" s="31" t="s">
        <v>103</v>
      </c>
      <c r="G430" s="31"/>
      <c r="H430" s="94">
        <f>H431</f>
        <v>10.5</v>
      </c>
    </row>
    <row r="431" spans="2:8" ht="12.75">
      <c r="B431" s="50" t="s">
        <v>430</v>
      </c>
      <c r="C431" s="31" t="s">
        <v>381</v>
      </c>
      <c r="D431" s="31" t="s">
        <v>382</v>
      </c>
      <c r="E431" s="31" t="s">
        <v>597</v>
      </c>
      <c r="F431" s="31" t="s">
        <v>431</v>
      </c>
      <c r="G431" s="31"/>
      <c r="H431" s="94">
        <f>H432+H433</f>
        <v>10.5</v>
      </c>
    </row>
    <row r="432" spans="2:8" ht="12.75">
      <c r="B432" s="50" t="s">
        <v>406</v>
      </c>
      <c r="C432" s="31" t="s">
        <v>381</v>
      </c>
      <c r="D432" s="31" t="s">
        <v>382</v>
      </c>
      <c r="E432" s="31" t="s">
        <v>597</v>
      </c>
      <c r="F432" s="31" t="s">
        <v>431</v>
      </c>
      <c r="G432" s="31" t="s">
        <v>401</v>
      </c>
      <c r="H432" s="94">
        <v>9.1</v>
      </c>
    </row>
    <row r="433" spans="2:8" ht="12.75">
      <c r="B433" s="40" t="s">
        <v>413</v>
      </c>
      <c r="C433" s="31" t="s">
        <v>381</v>
      </c>
      <c r="D433" s="31" t="s">
        <v>382</v>
      </c>
      <c r="E433" s="31" t="s">
        <v>597</v>
      </c>
      <c r="F433" s="31" t="s">
        <v>431</v>
      </c>
      <c r="G433" s="31" t="s">
        <v>402</v>
      </c>
      <c r="H433" s="94">
        <v>1.4</v>
      </c>
    </row>
    <row r="434" spans="2:8" s="39" customFormat="1" ht="12.75">
      <c r="B434" s="59" t="s">
        <v>325</v>
      </c>
      <c r="C434" s="30" t="s">
        <v>383</v>
      </c>
      <c r="D434" s="30"/>
      <c r="E434" s="30"/>
      <c r="F434" s="30"/>
      <c r="G434" s="30"/>
      <c r="H434" s="103">
        <f>H438+H444+H483+H513</f>
        <v>19892.2</v>
      </c>
    </row>
    <row r="435" spans="2:8" ht="12.75">
      <c r="B435" s="47" t="s">
        <v>413</v>
      </c>
      <c r="C435" s="48"/>
      <c r="D435" s="48"/>
      <c r="E435" s="48"/>
      <c r="F435" s="48"/>
      <c r="G435" s="48">
        <v>2</v>
      </c>
      <c r="H435" s="103">
        <f>H443+H453+H457+H470+H476+H479+H482+H518</f>
        <v>2818</v>
      </c>
    </row>
    <row r="436" spans="2:8" ht="12.75">
      <c r="B436" s="47" t="s">
        <v>391</v>
      </c>
      <c r="C436" s="48"/>
      <c r="D436" s="48"/>
      <c r="E436" s="48"/>
      <c r="F436" s="48"/>
      <c r="G436" s="48">
        <v>3</v>
      </c>
      <c r="H436" s="103">
        <f>H466+H492+H496+H500+H504+H508+H512+H519+H522</f>
        <v>11865.4</v>
      </c>
    </row>
    <row r="437" spans="2:8" ht="12.75">
      <c r="B437" s="47" t="s">
        <v>392</v>
      </c>
      <c r="C437" s="48"/>
      <c r="D437" s="48"/>
      <c r="E437" s="48"/>
      <c r="F437" s="48"/>
      <c r="G437" s="48">
        <v>4</v>
      </c>
      <c r="H437" s="103">
        <f>H449+H462+H488</f>
        <v>5208.8</v>
      </c>
    </row>
    <row r="438" spans="2:8" ht="12.75">
      <c r="B438" s="40" t="s">
        <v>332</v>
      </c>
      <c r="C438" s="31" t="s">
        <v>383</v>
      </c>
      <c r="D438" s="31" t="s">
        <v>384</v>
      </c>
      <c r="E438" s="31"/>
      <c r="F438" s="31"/>
      <c r="G438" s="31"/>
      <c r="H438" s="94">
        <f>H439</f>
        <v>2040</v>
      </c>
    </row>
    <row r="439" spans="2:8" ht="12.75">
      <c r="B439" s="50" t="s">
        <v>414</v>
      </c>
      <c r="C439" s="31" t="s">
        <v>383</v>
      </c>
      <c r="D439" s="31" t="s">
        <v>384</v>
      </c>
      <c r="E439" s="31" t="s">
        <v>415</v>
      </c>
      <c r="F439" s="31"/>
      <c r="G439" s="31"/>
      <c r="H439" s="94">
        <f>H440</f>
        <v>2040</v>
      </c>
    </row>
    <row r="440" spans="2:8" ht="25.5">
      <c r="B440" s="40" t="s">
        <v>662</v>
      </c>
      <c r="C440" s="31" t="s">
        <v>383</v>
      </c>
      <c r="D440" s="31" t="s">
        <v>384</v>
      </c>
      <c r="E440" s="31" t="s">
        <v>598</v>
      </c>
      <c r="F440" s="31"/>
      <c r="G440" s="31"/>
      <c r="H440" s="94">
        <f>H441</f>
        <v>2040</v>
      </c>
    </row>
    <row r="441" spans="2:8" ht="12.75">
      <c r="B441" s="40" t="s">
        <v>538</v>
      </c>
      <c r="C441" s="31" t="s">
        <v>383</v>
      </c>
      <c r="D441" s="31" t="s">
        <v>384</v>
      </c>
      <c r="E441" s="31" t="s">
        <v>598</v>
      </c>
      <c r="F441" s="31" t="s">
        <v>599</v>
      </c>
      <c r="G441" s="31"/>
      <c r="H441" s="94">
        <f>H442</f>
        <v>2040</v>
      </c>
    </row>
    <row r="442" spans="2:8" ht="12.75">
      <c r="B442" s="40" t="s">
        <v>138</v>
      </c>
      <c r="C442" s="31" t="s">
        <v>383</v>
      </c>
      <c r="D442" s="31" t="s">
        <v>384</v>
      </c>
      <c r="E442" s="31" t="s">
        <v>598</v>
      </c>
      <c r="F442" s="31" t="s">
        <v>137</v>
      </c>
      <c r="G442" s="31"/>
      <c r="H442" s="94">
        <f>H443</f>
        <v>2040</v>
      </c>
    </row>
    <row r="443" spans="2:8" ht="12.75">
      <c r="B443" s="40" t="s">
        <v>413</v>
      </c>
      <c r="C443" s="31" t="s">
        <v>383</v>
      </c>
      <c r="D443" s="31" t="s">
        <v>384</v>
      </c>
      <c r="E443" s="31" t="s">
        <v>598</v>
      </c>
      <c r="F443" s="31" t="s">
        <v>137</v>
      </c>
      <c r="G443" s="31">
        <v>2</v>
      </c>
      <c r="H443" s="94">
        <v>2040</v>
      </c>
    </row>
    <row r="444" spans="2:8" ht="12.75">
      <c r="B444" s="40" t="s">
        <v>326</v>
      </c>
      <c r="C444" s="31" t="s">
        <v>383</v>
      </c>
      <c r="D444" s="31" t="s">
        <v>385</v>
      </c>
      <c r="E444" s="31"/>
      <c r="F444" s="31"/>
      <c r="G444" s="31"/>
      <c r="H444" s="94">
        <f>H445+H458+H471</f>
        <v>5970.6</v>
      </c>
    </row>
    <row r="445" spans="2:8" ht="12.75">
      <c r="B445" s="50" t="s">
        <v>414</v>
      </c>
      <c r="C445" s="31" t="s">
        <v>383</v>
      </c>
      <c r="D445" s="31" t="s">
        <v>385</v>
      </c>
      <c r="E445" s="78" t="s">
        <v>415</v>
      </c>
      <c r="F445" s="31"/>
      <c r="G445" s="31"/>
      <c r="H445" s="94">
        <f>H446+H450+H454</f>
        <v>4997</v>
      </c>
    </row>
    <row r="446" spans="2:8" ht="38.25">
      <c r="B446" s="151" t="s">
        <v>117</v>
      </c>
      <c r="C446" s="31" t="s">
        <v>383</v>
      </c>
      <c r="D446" s="31" t="s">
        <v>385</v>
      </c>
      <c r="E446" s="72" t="s">
        <v>116</v>
      </c>
      <c r="F446" s="31"/>
      <c r="G446" s="31"/>
      <c r="H446" s="94">
        <f>H447</f>
        <v>4865</v>
      </c>
    </row>
    <row r="447" spans="2:8" ht="12.75">
      <c r="B447" s="50" t="s">
        <v>538</v>
      </c>
      <c r="C447" s="31" t="s">
        <v>383</v>
      </c>
      <c r="D447" s="31" t="s">
        <v>385</v>
      </c>
      <c r="E447" s="72" t="s">
        <v>116</v>
      </c>
      <c r="F447" s="31" t="s">
        <v>599</v>
      </c>
      <c r="G447" s="31"/>
      <c r="H447" s="94">
        <f>H448</f>
        <v>4865</v>
      </c>
    </row>
    <row r="448" spans="2:8" ht="12.75">
      <c r="B448" s="50" t="s">
        <v>138</v>
      </c>
      <c r="C448" s="31" t="s">
        <v>383</v>
      </c>
      <c r="D448" s="31" t="s">
        <v>385</v>
      </c>
      <c r="E448" s="72" t="s">
        <v>116</v>
      </c>
      <c r="F448" s="31" t="s">
        <v>137</v>
      </c>
      <c r="G448" s="31"/>
      <c r="H448" s="94">
        <f>H449</f>
        <v>4865</v>
      </c>
    </row>
    <row r="449" spans="2:8" ht="12.75">
      <c r="B449" s="50" t="s">
        <v>392</v>
      </c>
      <c r="C449" s="31" t="s">
        <v>383</v>
      </c>
      <c r="D449" s="31" t="s">
        <v>385</v>
      </c>
      <c r="E449" s="72" t="s">
        <v>116</v>
      </c>
      <c r="F449" s="31" t="s">
        <v>137</v>
      </c>
      <c r="G449" s="31" t="s">
        <v>405</v>
      </c>
      <c r="H449" s="94">
        <v>4865</v>
      </c>
    </row>
    <row r="450" spans="2:8" ht="12.75">
      <c r="B450" s="50" t="s">
        <v>637</v>
      </c>
      <c r="C450" s="31" t="s">
        <v>383</v>
      </c>
      <c r="D450" s="31" t="s">
        <v>385</v>
      </c>
      <c r="E450" s="51" t="s">
        <v>243</v>
      </c>
      <c r="F450" s="31"/>
      <c r="G450" s="86"/>
      <c r="H450" s="94">
        <f>H451</f>
        <v>30</v>
      </c>
    </row>
    <row r="451" spans="2:8" ht="12.75">
      <c r="B451" s="50" t="s">
        <v>429</v>
      </c>
      <c r="C451" s="31" t="s">
        <v>383</v>
      </c>
      <c r="D451" s="31" t="s">
        <v>385</v>
      </c>
      <c r="E451" s="51" t="s">
        <v>243</v>
      </c>
      <c r="F451" s="31" t="s">
        <v>103</v>
      </c>
      <c r="G451" s="86"/>
      <c r="H451" s="94">
        <f>H452</f>
        <v>30</v>
      </c>
    </row>
    <row r="452" spans="2:8" ht="12.75">
      <c r="B452" s="50" t="s">
        <v>256</v>
      </c>
      <c r="C452" s="31" t="s">
        <v>383</v>
      </c>
      <c r="D452" s="31" t="s">
        <v>385</v>
      </c>
      <c r="E452" s="51" t="s">
        <v>243</v>
      </c>
      <c r="F452" s="31" t="s">
        <v>257</v>
      </c>
      <c r="G452" s="86"/>
      <c r="H452" s="94">
        <f>H453</f>
        <v>30</v>
      </c>
    </row>
    <row r="453" spans="2:8" ht="12.75">
      <c r="B453" s="40" t="s">
        <v>413</v>
      </c>
      <c r="C453" s="31" t="s">
        <v>383</v>
      </c>
      <c r="D453" s="31" t="s">
        <v>385</v>
      </c>
      <c r="E453" s="51" t="s">
        <v>243</v>
      </c>
      <c r="F453" s="31" t="s">
        <v>257</v>
      </c>
      <c r="G453" s="157">
        <v>2</v>
      </c>
      <c r="H453" s="94">
        <v>30</v>
      </c>
    </row>
    <row r="454" spans="2:8" ht="12.75">
      <c r="B454" s="40" t="s">
        <v>663</v>
      </c>
      <c r="C454" s="31" t="s">
        <v>383</v>
      </c>
      <c r="D454" s="31" t="s">
        <v>385</v>
      </c>
      <c r="E454" s="78" t="s">
        <v>600</v>
      </c>
      <c r="F454" s="31"/>
      <c r="G454" s="31"/>
      <c r="H454" s="94">
        <f>H455</f>
        <v>102</v>
      </c>
    </row>
    <row r="455" spans="2:8" ht="12.75">
      <c r="B455" s="40" t="s">
        <v>499</v>
      </c>
      <c r="C455" s="31" t="s">
        <v>383</v>
      </c>
      <c r="D455" s="31" t="s">
        <v>385</v>
      </c>
      <c r="E455" s="78" t="s">
        <v>600</v>
      </c>
      <c r="F455" s="31" t="s">
        <v>500</v>
      </c>
      <c r="G455" s="31"/>
      <c r="H455" s="94">
        <f>H456</f>
        <v>102</v>
      </c>
    </row>
    <row r="456" spans="2:8" ht="12.75">
      <c r="B456" s="40" t="s">
        <v>630</v>
      </c>
      <c r="C456" s="31" t="s">
        <v>383</v>
      </c>
      <c r="D456" s="31" t="s">
        <v>385</v>
      </c>
      <c r="E456" s="78" t="s">
        <v>600</v>
      </c>
      <c r="F456" s="19">
        <v>612</v>
      </c>
      <c r="G456" s="31"/>
      <c r="H456" s="94">
        <f>H457</f>
        <v>102</v>
      </c>
    </row>
    <row r="457" spans="2:8" ht="12.75">
      <c r="B457" s="40" t="s">
        <v>413</v>
      </c>
      <c r="C457" s="31" t="s">
        <v>383</v>
      </c>
      <c r="D457" s="31" t="s">
        <v>385</v>
      </c>
      <c r="E457" s="78" t="s">
        <v>600</v>
      </c>
      <c r="F457" s="19">
        <v>612</v>
      </c>
      <c r="G457" s="31">
        <v>2</v>
      </c>
      <c r="H457" s="94">
        <v>102</v>
      </c>
    </row>
    <row r="458" spans="2:8" ht="12.75">
      <c r="B458" s="40" t="s">
        <v>324</v>
      </c>
      <c r="C458" s="31" t="s">
        <v>383</v>
      </c>
      <c r="D458" s="31" t="s">
        <v>385</v>
      </c>
      <c r="E458" s="78" t="s">
        <v>245</v>
      </c>
      <c r="F458" s="31"/>
      <c r="G458" s="31"/>
      <c r="H458" s="94">
        <f>H459+H463+H467</f>
        <v>858.1</v>
      </c>
    </row>
    <row r="459" spans="2:8" ht="25.5">
      <c r="B459" s="40" t="s">
        <v>286</v>
      </c>
      <c r="C459" s="31" t="s">
        <v>383</v>
      </c>
      <c r="D459" s="31" t="s">
        <v>385</v>
      </c>
      <c r="E459" s="78" t="s">
        <v>112</v>
      </c>
      <c r="F459" s="31"/>
      <c r="G459" s="31"/>
      <c r="H459" s="94">
        <f>H460</f>
        <v>170.1</v>
      </c>
    </row>
    <row r="460" spans="2:8" ht="12.75">
      <c r="B460" s="40" t="s">
        <v>538</v>
      </c>
      <c r="C460" s="31" t="s">
        <v>383</v>
      </c>
      <c r="D460" s="31" t="s">
        <v>385</v>
      </c>
      <c r="E460" s="78" t="s">
        <v>112</v>
      </c>
      <c r="F460" s="31" t="s">
        <v>599</v>
      </c>
      <c r="G460" s="31"/>
      <c r="H460" s="94">
        <f>H461</f>
        <v>170.1</v>
      </c>
    </row>
    <row r="461" spans="2:8" ht="12.75">
      <c r="B461" s="22" t="s">
        <v>479</v>
      </c>
      <c r="C461" s="31" t="s">
        <v>383</v>
      </c>
      <c r="D461" s="31" t="s">
        <v>385</v>
      </c>
      <c r="E461" s="78" t="s">
        <v>112</v>
      </c>
      <c r="F461" s="31" t="s">
        <v>478</v>
      </c>
      <c r="G461" s="31"/>
      <c r="H461" s="94">
        <f>H462</f>
        <v>170.1</v>
      </c>
    </row>
    <row r="462" spans="2:8" ht="12.75">
      <c r="B462" s="50" t="s">
        <v>392</v>
      </c>
      <c r="C462" s="31" t="s">
        <v>383</v>
      </c>
      <c r="D462" s="31" t="s">
        <v>385</v>
      </c>
      <c r="E462" s="78" t="s">
        <v>112</v>
      </c>
      <c r="F462" s="31" t="s">
        <v>478</v>
      </c>
      <c r="G462" s="31" t="s">
        <v>405</v>
      </c>
      <c r="H462" s="94">
        <v>170.1</v>
      </c>
    </row>
    <row r="463" spans="2:8" ht="38.25">
      <c r="B463" s="40" t="s">
        <v>287</v>
      </c>
      <c r="C463" s="31" t="s">
        <v>383</v>
      </c>
      <c r="D463" s="31" t="s">
        <v>385</v>
      </c>
      <c r="E463" s="78" t="s">
        <v>111</v>
      </c>
      <c r="F463" s="31"/>
      <c r="G463" s="31"/>
      <c r="H463" s="94">
        <f>H464</f>
        <v>266.5</v>
      </c>
    </row>
    <row r="464" spans="2:8" ht="12.75">
      <c r="B464" s="40" t="s">
        <v>538</v>
      </c>
      <c r="C464" s="31" t="s">
        <v>383</v>
      </c>
      <c r="D464" s="31" t="s">
        <v>385</v>
      </c>
      <c r="E464" s="78" t="s">
        <v>111</v>
      </c>
      <c r="F464" s="31" t="s">
        <v>599</v>
      </c>
      <c r="G464" s="31"/>
      <c r="H464" s="94">
        <f>H465</f>
        <v>266.5</v>
      </c>
    </row>
    <row r="465" spans="2:8" ht="12.75">
      <c r="B465" s="22" t="s">
        <v>479</v>
      </c>
      <c r="C465" s="31" t="s">
        <v>383</v>
      </c>
      <c r="D465" s="31" t="s">
        <v>385</v>
      </c>
      <c r="E465" s="78" t="s">
        <v>111</v>
      </c>
      <c r="F465" s="31" t="s">
        <v>478</v>
      </c>
      <c r="G465" s="31"/>
      <c r="H465" s="94">
        <f>H466</f>
        <v>266.5</v>
      </c>
    </row>
    <row r="466" spans="2:8" ht="12.75">
      <c r="B466" s="40" t="s">
        <v>391</v>
      </c>
      <c r="C466" s="31" t="s">
        <v>383</v>
      </c>
      <c r="D466" s="31" t="s">
        <v>385</v>
      </c>
      <c r="E466" s="78" t="s">
        <v>111</v>
      </c>
      <c r="F466" s="31" t="s">
        <v>478</v>
      </c>
      <c r="G466" s="31" t="s">
        <v>33</v>
      </c>
      <c r="H466" s="94">
        <v>266.5</v>
      </c>
    </row>
    <row r="467" spans="2:8" ht="38.25">
      <c r="B467" s="40" t="s">
        <v>288</v>
      </c>
      <c r="C467" s="31" t="s">
        <v>383</v>
      </c>
      <c r="D467" s="31" t="s">
        <v>385</v>
      </c>
      <c r="E467" s="78" t="s">
        <v>246</v>
      </c>
      <c r="F467" s="31"/>
      <c r="G467" s="31"/>
      <c r="H467" s="94">
        <f>H468</f>
        <v>421.5</v>
      </c>
    </row>
    <row r="468" spans="2:8" ht="12.75">
      <c r="B468" s="40" t="s">
        <v>538</v>
      </c>
      <c r="C468" s="31" t="s">
        <v>383</v>
      </c>
      <c r="D468" s="31" t="s">
        <v>385</v>
      </c>
      <c r="E468" s="78" t="s">
        <v>246</v>
      </c>
      <c r="F468" s="31" t="s">
        <v>599</v>
      </c>
      <c r="G468" s="31"/>
      <c r="H468" s="94">
        <f>H469</f>
        <v>421.5</v>
      </c>
    </row>
    <row r="469" spans="2:8" ht="12.75">
      <c r="B469" s="22" t="s">
        <v>479</v>
      </c>
      <c r="C469" s="31" t="s">
        <v>383</v>
      </c>
      <c r="D469" s="31" t="s">
        <v>385</v>
      </c>
      <c r="E469" s="78" t="s">
        <v>246</v>
      </c>
      <c r="F469" s="31" t="s">
        <v>478</v>
      </c>
      <c r="G469" s="31"/>
      <c r="H469" s="94">
        <f>H470</f>
        <v>421.5</v>
      </c>
    </row>
    <row r="470" spans="2:8" ht="12.75">
      <c r="B470" s="40" t="s">
        <v>413</v>
      </c>
      <c r="C470" s="31" t="s">
        <v>383</v>
      </c>
      <c r="D470" s="31" t="s">
        <v>385</v>
      </c>
      <c r="E470" s="78" t="s">
        <v>246</v>
      </c>
      <c r="F470" s="31" t="s">
        <v>478</v>
      </c>
      <c r="G470" s="31">
        <v>2</v>
      </c>
      <c r="H470" s="94">
        <v>421.5</v>
      </c>
    </row>
    <row r="471" spans="2:8" ht="12.75">
      <c r="B471" s="40" t="s">
        <v>581</v>
      </c>
      <c r="C471" s="31" t="s">
        <v>383</v>
      </c>
      <c r="D471" s="31" t="s">
        <v>385</v>
      </c>
      <c r="E471" s="78" t="s">
        <v>582</v>
      </c>
      <c r="F471" s="31"/>
      <c r="G471" s="31"/>
      <c r="H471" s="94">
        <f>H472</f>
        <v>115.5</v>
      </c>
    </row>
    <row r="472" spans="2:8" ht="25.5">
      <c r="B472" s="40" t="s">
        <v>322</v>
      </c>
      <c r="C472" s="31" t="s">
        <v>383</v>
      </c>
      <c r="D472" s="31" t="s">
        <v>385</v>
      </c>
      <c r="E472" s="78" t="s">
        <v>601</v>
      </c>
      <c r="F472" s="31"/>
      <c r="G472" s="31"/>
      <c r="H472" s="94">
        <f>H473</f>
        <v>115.5</v>
      </c>
    </row>
    <row r="473" spans="2:8" ht="25.5">
      <c r="B473" s="40" t="s">
        <v>323</v>
      </c>
      <c r="C473" s="31" t="s">
        <v>383</v>
      </c>
      <c r="D473" s="31" t="s">
        <v>385</v>
      </c>
      <c r="E473" s="78" t="s">
        <v>602</v>
      </c>
      <c r="F473" s="19"/>
      <c r="G473" s="31"/>
      <c r="H473" s="94">
        <f>H474+H477+H480</f>
        <v>115.5</v>
      </c>
    </row>
    <row r="474" spans="2:8" ht="12.75">
      <c r="B474" s="50" t="s">
        <v>424</v>
      </c>
      <c r="C474" s="31" t="s">
        <v>383</v>
      </c>
      <c r="D474" s="31" t="s">
        <v>385</v>
      </c>
      <c r="E474" s="78" t="s">
        <v>602</v>
      </c>
      <c r="F474" s="31" t="s">
        <v>425</v>
      </c>
      <c r="G474" s="31"/>
      <c r="H474" s="94">
        <f>H475</f>
        <v>38.5</v>
      </c>
    </row>
    <row r="475" spans="2:8" ht="12.75">
      <c r="B475" s="50" t="s">
        <v>426</v>
      </c>
      <c r="C475" s="31" t="s">
        <v>383</v>
      </c>
      <c r="D475" s="31" t="s">
        <v>385</v>
      </c>
      <c r="E475" s="78" t="s">
        <v>602</v>
      </c>
      <c r="F475" s="31" t="s">
        <v>427</v>
      </c>
      <c r="G475" s="31"/>
      <c r="H475" s="94">
        <f>H476</f>
        <v>38.5</v>
      </c>
    </row>
    <row r="476" spans="2:8" ht="12.75">
      <c r="B476" s="40" t="s">
        <v>413</v>
      </c>
      <c r="C476" s="31" t="s">
        <v>383</v>
      </c>
      <c r="D476" s="31" t="s">
        <v>385</v>
      </c>
      <c r="E476" s="78" t="s">
        <v>602</v>
      </c>
      <c r="F476" s="31" t="s">
        <v>427</v>
      </c>
      <c r="G476" s="31">
        <v>2</v>
      </c>
      <c r="H476" s="94">
        <v>38.5</v>
      </c>
    </row>
    <row r="477" spans="2:8" ht="12.75">
      <c r="B477" s="40" t="s">
        <v>538</v>
      </c>
      <c r="C477" s="31" t="s">
        <v>383</v>
      </c>
      <c r="D477" s="31" t="s">
        <v>385</v>
      </c>
      <c r="E477" s="78" t="s">
        <v>602</v>
      </c>
      <c r="F477" s="31" t="s">
        <v>599</v>
      </c>
      <c r="G477" s="31"/>
      <c r="H477" s="94">
        <f>H478</f>
        <v>47</v>
      </c>
    </row>
    <row r="478" spans="2:8" ht="12.75">
      <c r="B478" s="40" t="s">
        <v>138</v>
      </c>
      <c r="C478" s="31" t="s">
        <v>383</v>
      </c>
      <c r="D478" s="31" t="s">
        <v>385</v>
      </c>
      <c r="E478" s="78" t="s">
        <v>602</v>
      </c>
      <c r="F478" s="31" t="s">
        <v>137</v>
      </c>
      <c r="G478" s="31"/>
      <c r="H478" s="94">
        <f>H479</f>
        <v>47</v>
      </c>
    </row>
    <row r="479" spans="2:8" ht="12.75">
      <c r="B479" s="40" t="s">
        <v>413</v>
      </c>
      <c r="C479" s="31" t="s">
        <v>383</v>
      </c>
      <c r="D479" s="31" t="s">
        <v>385</v>
      </c>
      <c r="E479" s="78" t="s">
        <v>602</v>
      </c>
      <c r="F479" s="31" t="s">
        <v>137</v>
      </c>
      <c r="G479" s="31">
        <v>2</v>
      </c>
      <c r="H479" s="94">
        <v>47</v>
      </c>
    </row>
    <row r="480" spans="2:8" ht="12.75">
      <c r="B480" s="40" t="s">
        <v>499</v>
      </c>
      <c r="C480" s="31" t="s">
        <v>383</v>
      </c>
      <c r="D480" s="31" t="s">
        <v>385</v>
      </c>
      <c r="E480" s="78" t="s">
        <v>602</v>
      </c>
      <c r="F480" s="31" t="s">
        <v>500</v>
      </c>
      <c r="G480" s="31"/>
      <c r="H480" s="94">
        <f>H481</f>
        <v>30</v>
      </c>
    </row>
    <row r="481" spans="2:8" ht="12.75">
      <c r="B481" s="40" t="s">
        <v>630</v>
      </c>
      <c r="C481" s="31" t="s">
        <v>383</v>
      </c>
      <c r="D481" s="31" t="s">
        <v>385</v>
      </c>
      <c r="E481" s="78" t="s">
        <v>602</v>
      </c>
      <c r="F481" s="31" t="s">
        <v>631</v>
      </c>
      <c r="G481" s="31"/>
      <c r="H481" s="94">
        <f>H482</f>
        <v>30</v>
      </c>
    </row>
    <row r="482" spans="2:8" ht="12.75">
      <c r="B482" s="40" t="s">
        <v>413</v>
      </c>
      <c r="C482" s="31" t="s">
        <v>383</v>
      </c>
      <c r="D482" s="31" t="s">
        <v>385</v>
      </c>
      <c r="E482" s="78" t="s">
        <v>602</v>
      </c>
      <c r="F482" s="31" t="s">
        <v>631</v>
      </c>
      <c r="G482" s="31">
        <v>2</v>
      </c>
      <c r="H482" s="94">
        <v>30</v>
      </c>
    </row>
    <row r="483" spans="2:8" ht="12.75">
      <c r="B483" s="40" t="s">
        <v>39</v>
      </c>
      <c r="C483" s="31" t="s">
        <v>383</v>
      </c>
      <c r="D483" s="31" t="s">
        <v>386</v>
      </c>
      <c r="E483" s="31"/>
      <c r="F483" s="31"/>
      <c r="G483" s="31"/>
      <c r="H483" s="94">
        <f>H484</f>
        <v>10961.900000000001</v>
      </c>
    </row>
    <row r="484" spans="2:8" ht="12.75">
      <c r="B484" s="50" t="s">
        <v>414</v>
      </c>
      <c r="C484" s="78">
        <v>1000</v>
      </c>
      <c r="D484" s="78">
        <v>1004</v>
      </c>
      <c r="E484" s="78" t="s">
        <v>415</v>
      </c>
      <c r="F484" s="30"/>
      <c r="G484" s="30"/>
      <c r="H484" s="94">
        <f>H485+H489+H493+H497+H501+H505+H509</f>
        <v>10961.900000000001</v>
      </c>
    </row>
    <row r="485" spans="2:8" ht="25.5">
      <c r="B485" s="50" t="s">
        <v>1</v>
      </c>
      <c r="C485" s="78">
        <v>1000</v>
      </c>
      <c r="D485" s="78">
        <v>1004</v>
      </c>
      <c r="E485" s="78" t="s">
        <v>603</v>
      </c>
      <c r="F485" s="30"/>
      <c r="G485" s="30"/>
      <c r="H485" s="94">
        <f>H486</f>
        <v>173.7</v>
      </c>
    </row>
    <row r="486" spans="2:8" ht="12.75">
      <c r="B486" s="40" t="s">
        <v>538</v>
      </c>
      <c r="C486" s="78">
        <v>1000</v>
      </c>
      <c r="D486" s="78">
        <v>1004</v>
      </c>
      <c r="E486" s="78" t="s">
        <v>603</v>
      </c>
      <c r="F486" s="31" t="s">
        <v>599</v>
      </c>
      <c r="G486" s="30"/>
      <c r="H486" s="94">
        <f>H487</f>
        <v>173.7</v>
      </c>
    </row>
    <row r="487" spans="2:8" ht="12.75">
      <c r="B487" s="40" t="s">
        <v>25</v>
      </c>
      <c r="C487" s="78">
        <v>1000</v>
      </c>
      <c r="D487" s="78">
        <v>1004</v>
      </c>
      <c r="E487" s="78" t="s">
        <v>603</v>
      </c>
      <c r="F487" s="31" t="s">
        <v>633</v>
      </c>
      <c r="G487" s="31"/>
      <c r="H487" s="94">
        <f>H488</f>
        <v>173.7</v>
      </c>
    </row>
    <row r="488" spans="2:8" ht="12.75">
      <c r="B488" s="40" t="s">
        <v>392</v>
      </c>
      <c r="C488" s="78">
        <v>1000</v>
      </c>
      <c r="D488" s="78">
        <v>1004</v>
      </c>
      <c r="E488" s="78" t="s">
        <v>603</v>
      </c>
      <c r="F488" s="31" t="s">
        <v>633</v>
      </c>
      <c r="G488" s="31" t="s">
        <v>405</v>
      </c>
      <c r="H488" s="94">
        <v>173.7</v>
      </c>
    </row>
    <row r="489" spans="2:8" ht="25.5">
      <c r="B489" s="50" t="s">
        <v>0</v>
      </c>
      <c r="C489" s="78">
        <v>1000</v>
      </c>
      <c r="D489" s="78">
        <v>1004</v>
      </c>
      <c r="E489" s="51" t="s">
        <v>634</v>
      </c>
      <c r="F489" s="31"/>
      <c r="G489" s="31"/>
      <c r="H489" s="94">
        <f>H490</f>
        <v>6109.1</v>
      </c>
    </row>
    <row r="490" spans="2:8" ht="12.75">
      <c r="B490" s="50" t="s">
        <v>526</v>
      </c>
      <c r="C490" s="78">
        <v>1000</v>
      </c>
      <c r="D490" s="78">
        <v>1004</v>
      </c>
      <c r="E490" s="51" t="s">
        <v>634</v>
      </c>
      <c r="F490" s="31" t="s">
        <v>524</v>
      </c>
      <c r="G490" s="31"/>
      <c r="H490" s="94">
        <f>H491</f>
        <v>6109.1</v>
      </c>
    </row>
    <row r="491" spans="2:8" ht="12.75">
      <c r="B491" s="50" t="s">
        <v>527</v>
      </c>
      <c r="C491" s="78">
        <v>1000</v>
      </c>
      <c r="D491" s="78">
        <v>1004</v>
      </c>
      <c r="E491" s="51" t="s">
        <v>634</v>
      </c>
      <c r="F491" s="31" t="s">
        <v>525</v>
      </c>
      <c r="G491" s="31"/>
      <c r="H491" s="94">
        <f>H492</f>
        <v>6109.1</v>
      </c>
    </row>
    <row r="492" spans="2:8" ht="12.75">
      <c r="B492" s="40" t="s">
        <v>391</v>
      </c>
      <c r="C492" s="78">
        <v>1000</v>
      </c>
      <c r="D492" s="78">
        <v>1004</v>
      </c>
      <c r="E492" s="51" t="s">
        <v>634</v>
      </c>
      <c r="F492" s="31" t="s">
        <v>525</v>
      </c>
      <c r="G492" s="31">
        <v>3</v>
      </c>
      <c r="H492" s="94">
        <v>6109.1</v>
      </c>
    </row>
    <row r="493" spans="2:8" ht="25.5">
      <c r="B493" s="50" t="s">
        <v>2</v>
      </c>
      <c r="C493" s="78">
        <v>1000</v>
      </c>
      <c r="D493" s="78">
        <v>1004</v>
      </c>
      <c r="E493" s="78" t="s">
        <v>604</v>
      </c>
      <c r="F493" s="30"/>
      <c r="G493" s="30"/>
      <c r="H493" s="94">
        <f>H494</f>
        <v>1365</v>
      </c>
    </row>
    <row r="494" spans="2:8" ht="12.75">
      <c r="B494" s="40" t="s">
        <v>538</v>
      </c>
      <c r="C494" s="78">
        <v>1000</v>
      </c>
      <c r="D494" s="78">
        <v>1004</v>
      </c>
      <c r="E494" s="78" t="s">
        <v>604</v>
      </c>
      <c r="F494" s="31" t="s">
        <v>599</v>
      </c>
      <c r="G494" s="30"/>
      <c r="H494" s="94">
        <f>H495</f>
        <v>1365</v>
      </c>
    </row>
    <row r="495" spans="2:8" ht="12.75">
      <c r="B495" s="40" t="s">
        <v>138</v>
      </c>
      <c r="C495" s="78">
        <v>1000</v>
      </c>
      <c r="D495" s="78">
        <v>1004</v>
      </c>
      <c r="E495" s="78" t="s">
        <v>604</v>
      </c>
      <c r="F495" s="31" t="s">
        <v>137</v>
      </c>
      <c r="G495" s="30"/>
      <c r="H495" s="94">
        <f>H496</f>
        <v>1365</v>
      </c>
    </row>
    <row r="496" spans="2:8" ht="12.75">
      <c r="B496" s="40" t="s">
        <v>391</v>
      </c>
      <c r="C496" s="78">
        <v>1000</v>
      </c>
      <c r="D496" s="78">
        <v>1004</v>
      </c>
      <c r="E496" s="78" t="s">
        <v>604</v>
      </c>
      <c r="F496" s="31" t="s">
        <v>137</v>
      </c>
      <c r="G496" s="31">
        <v>3</v>
      </c>
      <c r="H496" s="94">
        <v>1365</v>
      </c>
    </row>
    <row r="497" spans="2:8" ht="38.25">
      <c r="B497" s="40" t="s">
        <v>453</v>
      </c>
      <c r="C497" s="78">
        <v>1000</v>
      </c>
      <c r="D497" s="78">
        <v>1004</v>
      </c>
      <c r="E497" s="78" t="s">
        <v>648</v>
      </c>
      <c r="F497" s="31"/>
      <c r="G497" s="31"/>
      <c r="H497" s="94">
        <f>H498</f>
        <v>45.2</v>
      </c>
    </row>
    <row r="498" spans="2:8" ht="12.75">
      <c r="B498" s="40" t="s">
        <v>538</v>
      </c>
      <c r="C498" s="78">
        <v>1000</v>
      </c>
      <c r="D498" s="78">
        <v>1004</v>
      </c>
      <c r="E498" s="78" t="s">
        <v>648</v>
      </c>
      <c r="F498" s="31" t="s">
        <v>599</v>
      </c>
      <c r="G498" s="30"/>
      <c r="H498" s="94">
        <f>H499</f>
        <v>45.2</v>
      </c>
    </row>
    <row r="499" spans="2:8" ht="12.75">
      <c r="B499" s="40" t="s">
        <v>138</v>
      </c>
      <c r="C499" s="78">
        <v>1000</v>
      </c>
      <c r="D499" s="78">
        <v>1004</v>
      </c>
      <c r="E499" s="78" t="s">
        <v>648</v>
      </c>
      <c r="F499" s="31" t="s">
        <v>137</v>
      </c>
      <c r="G499" s="30"/>
      <c r="H499" s="94">
        <f>H500</f>
        <v>45.2</v>
      </c>
    </row>
    <row r="500" spans="2:8" ht="12.75">
      <c r="B500" s="40" t="s">
        <v>391</v>
      </c>
      <c r="C500" s="78">
        <v>1000</v>
      </c>
      <c r="D500" s="78">
        <v>1004</v>
      </c>
      <c r="E500" s="78" t="s">
        <v>648</v>
      </c>
      <c r="F500" s="31" t="s">
        <v>137</v>
      </c>
      <c r="G500" s="31">
        <v>3</v>
      </c>
      <c r="H500" s="94">
        <v>45.2</v>
      </c>
    </row>
    <row r="501" spans="2:8" ht="51">
      <c r="B501" s="50" t="s">
        <v>3</v>
      </c>
      <c r="C501" s="78">
        <v>1000</v>
      </c>
      <c r="D501" s="78">
        <v>1004</v>
      </c>
      <c r="E501" s="78" t="s">
        <v>605</v>
      </c>
      <c r="F501" s="30"/>
      <c r="G501" s="30"/>
      <c r="H501" s="94">
        <f>H502</f>
        <v>21.6</v>
      </c>
    </row>
    <row r="502" spans="2:8" ht="12.75">
      <c r="B502" s="40" t="s">
        <v>538</v>
      </c>
      <c r="C502" s="78">
        <v>1000</v>
      </c>
      <c r="D502" s="78">
        <v>1004</v>
      </c>
      <c r="E502" s="78" t="s">
        <v>605</v>
      </c>
      <c r="F502" s="31" t="s">
        <v>599</v>
      </c>
      <c r="G502" s="31"/>
      <c r="H502" s="94">
        <f>H503</f>
        <v>21.6</v>
      </c>
    </row>
    <row r="503" spans="2:8" ht="12.75">
      <c r="B503" s="40" t="s">
        <v>138</v>
      </c>
      <c r="C503" s="78">
        <v>1000</v>
      </c>
      <c r="D503" s="78">
        <v>1004</v>
      </c>
      <c r="E503" s="78" t="s">
        <v>605</v>
      </c>
      <c r="F503" s="31" t="s">
        <v>137</v>
      </c>
      <c r="G503" s="31"/>
      <c r="H503" s="94">
        <f>H504</f>
        <v>21.6</v>
      </c>
    </row>
    <row r="504" spans="2:8" ht="12.75">
      <c r="B504" s="40" t="s">
        <v>391</v>
      </c>
      <c r="C504" s="78">
        <v>1000</v>
      </c>
      <c r="D504" s="78">
        <v>1004</v>
      </c>
      <c r="E504" s="78" t="s">
        <v>605</v>
      </c>
      <c r="F504" s="31" t="s">
        <v>137</v>
      </c>
      <c r="G504" s="31">
        <v>3</v>
      </c>
      <c r="H504" s="94">
        <v>21.6</v>
      </c>
    </row>
    <row r="505" spans="2:8" ht="25.5">
      <c r="B505" s="50" t="s">
        <v>4</v>
      </c>
      <c r="C505" s="78">
        <v>1000</v>
      </c>
      <c r="D505" s="78">
        <v>1004</v>
      </c>
      <c r="E505" s="78" t="s">
        <v>606</v>
      </c>
      <c r="F505" s="30"/>
      <c r="G505" s="30"/>
      <c r="H505" s="94">
        <f>H506</f>
        <v>3197.3</v>
      </c>
    </row>
    <row r="506" spans="2:8" ht="12.75">
      <c r="B506" s="40" t="s">
        <v>538</v>
      </c>
      <c r="C506" s="78">
        <v>1000</v>
      </c>
      <c r="D506" s="78">
        <v>1004</v>
      </c>
      <c r="E506" s="78" t="s">
        <v>606</v>
      </c>
      <c r="F506" s="31" t="s">
        <v>599</v>
      </c>
      <c r="G506" s="31"/>
      <c r="H506" s="94">
        <f>H507</f>
        <v>3197.3</v>
      </c>
    </row>
    <row r="507" spans="2:8" ht="12.75">
      <c r="B507" s="40" t="s">
        <v>25</v>
      </c>
      <c r="C507" s="78">
        <v>1000</v>
      </c>
      <c r="D507" s="78">
        <v>1004</v>
      </c>
      <c r="E507" s="78" t="s">
        <v>606</v>
      </c>
      <c r="F507" s="31" t="s">
        <v>633</v>
      </c>
      <c r="G507" s="31"/>
      <c r="H507" s="94">
        <f>H508</f>
        <v>3197.3</v>
      </c>
    </row>
    <row r="508" spans="2:8" ht="12.75">
      <c r="B508" s="40" t="s">
        <v>391</v>
      </c>
      <c r="C508" s="78">
        <v>1000</v>
      </c>
      <c r="D508" s="78">
        <v>1004</v>
      </c>
      <c r="E508" s="78" t="s">
        <v>606</v>
      </c>
      <c r="F508" s="31" t="s">
        <v>633</v>
      </c>
      <c r="G508" s="31">
        <v>3</v>
      </c>
      <c r="H508" s="94">
        <v>3197.3</v>
      </c>
    </row>
    <row r="509" spans="2:8" ht="25.5">
      <c r="B509" s="50" t="s">
        <v>5</v>
      </c>
      <c r="C509" s="78">
        <v>1000</v>
      </c>
      <c r="D509" s="78">
        <v>1004</v>
      </c>
      <c r="E509" s="78" t="s">
        <v>607</v>
      </c>
      <c r="F509" s="31"/>
      <c r="G509" s="31"/>
      <c r="H509" s="94">
        <f>H510</f>
        <v>50</v>
      </c>
    </row>
    <row r="510" spans="2:8" ht="12.75">
      <c r="B510" s="40" t="s">
        <v>538</v>
      </c>
      <c r="C510" s="78">
        <v>1000</v>
      </c>
      <c r="D510" s="78">
        <v>1004</v>
      </c>
      <c r="E510" s="78" t="s">
        <v>607</v>
      </c>
      <c r="F510" s="31" t="s">
        <v>599</v>
      </c>
      <c r="G510" s="31"/>
      <c r="H510" s="94">
        <f>H511</f>
        <v>50</v>
      </c>
    </row>
    <row r="511" spans="2:8" ht="12.75">
      <c r="B511" s="40" t="s">
        <v>25</v>
      </c>
      <c r="C511" s="78">
        <v>1000</v>
      </c>
      <c r="D511" s="78">
        <v>1004</v>
      </c>
      <c r="E511" s="78" t="s">
        <v>607</v>
      </c>
      <c r="F511" s="31" t="s">
        <v>633</v>
      </c>
      <c r="G511" s="31"/>
      <c r="H511" s="94">
        <f>H512</f>
        <v>50</v>
      </c>
    </row>
    <row r="512" spans="2:8" ht="12.75">
      <c r="B512" s="40" t="s">
        <v>391</v>
      </c>
      <c r="C512" s="78">
        <v>1000</v>
      </c>
      <c r="D512" s="78">
        <v>1004</v>
      </c>
      <c r="E512" s="78" t="s">
        <v>607</v>
      </c>
      <c r="F512" s="31" t="s">
        <v>633</v>
      </c>
      <c r="G512" s="31">
        <v>3</v>
      </c>
      <c r="H512" s="94">
        <v>50</v>
      </c>
    </row>
    <row r="513" spans="2:8" ht="12.75">
      <c r="B513" s="40" t="s">
        <v>327</v>
      </c>
      <c r="C513" s="31" t="s">
        <v>383</v>
      </c>
      <c r="D513" s="31" t="s">
        <v>387</v>
      </c>
      <c r="E513" s="31"/>
      <c r="F513" s="31"/>
      <c r="G513" s="31"/>
      <c r="H513" s="94">
        <f>H514</f>
        <v>919.6999999999999</v>
      </c>
    </row>
    <row r="514" spans="2:8" ht="12.75">
      <c r="B514" s="50" t="s">
        <v>414</v>
      </c>
      <c r="C514" s="31" t="s">
        <v>383</v>
      </c>
      <c r="D514" s="31" t="s">
        <v>387</v>
      </c>
      <c r="E514" s="78" t="s">
        <v>415</v>
      </c>
      <c r="F514" s="31"/>
      <c r="G514" s="31"/>
      <c r="H514" s="94">
        <f>H515</f>
        <v>919.6999999999999</v>
      </c>
    </row>
    <row r="515" spans="2:8" ht="12.75">
      <c r="B515" s="40" t="s">
        <v>6</v>
      </c>
      <c r="C515" s="31" t="s">
        <v>383</v>
      </c>
      <c r="D515" s="31" t="s">
        <v>387</v>
      </c>
      <c r="E515" s="31" t="s">
        <v>608</v>
      </c>
      <c r="F515" s="31"/>
      <c r="G515" s="31"/>
      <c r="H515" s="94">
        <f>H516+H520</f>
        <v>919.6999999999999</v>
      </c>
    </row>
    <row r="516" spans="2:8" ht="25.5">
      <c r="B516" s="40" t="s">
        <v>417</v>
      </c>
      <c r="C516" s="31" t="s">
        <v>383</v>
      </c>
      <c r="D516" s="31" t="s">
        <v>387</v>
      </c>
      <c r="E516" s="31" t="s">
        <v>608</v>
      </c>
      <c r="F516" s="31" t="s">
        <v>217</v>
      </c>
      <c r="G516" s="31"/>
      <c r="H516" s="94">
        <f>H517</f>
        <v>881.9</v>
      </c>
    </row>
    <row r="517" spans="2:8" ht="12.75">
      <c r="B517" s="40" t="s">
        <v>418</v>
      </c>
      <c r="C517" s="31" t="s">
        <v>383</v>
      </c>
      <c r="D517" s="31" t="s">
        <v>387</v>
      </c>
      <c r="E517" s="31" t="s">
        <v>608</v>
      </c>
      <c r="F517" s="31" t="s">
        <v>419</v>
      </c>
      <c r="G517" s="31"/>
      <c r="H517" s="94">
        <f>H518+H519</f>
        <v>881.9</v>
      </c>
    </row>
    <row r="518" spans="2:8" ht="12.75">
      <c r="B518" s="40" t="s">
        <v>413</v>
      </c>
      <c r="C518" s="31" t="s">
        <v>383</v>
      </c>
      <c r="D518" s="31" t="s">
        <v>387</v>
      </c>
      <c r="E518" s="31" t="s">
        <v>608</v>
      </c>
      <c r="F518" s="31" t="s">
        <v>419</v>
      </c>
      <c r="G518" s="31" t="s">
        <v>402</v>
      </c>
      <c r="H518" s="94">
        <v>109</v>
      </c>
    </row>
    <row r="519" spans="2:8" ht="12.75">
      <c r="B519" s="40" t="s">
        <v>391</v>
      </c>
      <c r="C519" s="31" t="s">
        <v>383</v>
      </c>
      <c r="D519" s="31" t="s">
        <v>387</v>
      </c>
      <c r="E519" s="31" t="s">
        <v>608</v>
      </c>
      <c r="F519" s="31" t="s">
        <v>419</v>
      </c>
      <c r="G519" s="31">
        <v>3</v>
      </c>
      <c r="H519" s="94">
        <v>772.9</v>
      </c>
    </row>
    <row r="520" spans="2:8" ht="12.75">
      <c r="B520" s="50" t="s">
        <v>424</v>
      </c>
      <c r="C520" s="31" t="s">
        <v>383</v>
      </c>
      <c r="D520" s="31" t="s">
        <v>387</v>
      </c>
      <c r="E520" s="31" t="s">
        <v>608</v>
      </c>
      <c r="F520" s="31" t="s">
        <v>425</v>
      </c>
      <c r="G520" s="31"/>
      <c r="H520" s="94">
        <f>H521</f>
        <v>37.8</v>
      </c>
    </row>
    <row r="521" spans="2:8" ht="12.75">
      <c r="B521" s="50" t="s">
        <v>426</v>
      </c>
      <c r="C521" s="31" t="s">
        <v>383</v>
      </c>
      <c r="D521" s="31" t="s">
        <v>387</v>
      </c>
      <c r="E521" s="31" t="s">
        <v>608</v>
      </c>
      <c r="F521" s="31" t="s">
        <v>427</v>
      </c>
      <c r="G521" s="31"/>
      <c r="H521" s="94">
        <f>H522</f>
        <v>37.8</v>
      </c>
    </row>
    <row r="522" spans="2:8" ht="12.75">
      <c r="B522" s="40" t="s">
        <v>391</v>
      </c>
      <c r="C522" s="31" t="s">
        <v>383</v>
      </c>
      <c r="D522" s="31" t="s">
        <v>387</v>
      </c>
      <c r="E522" s="31" t="s">
        <v>608</v>
      </c>
      <c r="F522" s="31" t="s">
        <v>427</v>
      </c>
      <c r="G522" s="31">
        <v>3</v>
      </c>
      <c r="H522" s="94">
        <v>37.8</v>
      </c>
    </row>
    <row r="523" spans="2:8" ht="12.75">
      <c r="B523" s="59" t="s">
        <v>38</v>
      </c>
      <c r="C523" s="30" t="s">
        <v>388</v>
      </c>
      <c r="D523" s="30"/>
      <c r="E523" s="30"/>
      <c r="F523" s="30"/>
      <c r="G523" s="30"/>
      <c r="H523" s="103">
        <f>H525</f>
        <v>76.7</v>
      </c>
    </row>
    <row r="524" spans="2:8" ht="12.75">
      <c r="B524" s="59" t="s">
        <v>413</v>
      </c>
      <c r="C524" s="30"/>
      <c r="D524" s="30"/>
      <c r="E524" s="30"/>
      <c r="F524" s="30"/>
      <c r="G524" s="30" t="s">
        <v>402</v>
      </c>
      <c r="H524" s="103">
        <f>H530</f>
        <v>76.7</v>
      </c>
    </row>
    <row r="525" spans="2:8" ht="12.75">
      <c r="B525" s="40" t="s">
        <v>290</v>
      </c>
      <c r="C525" s="31" t="s">
        <v>388</v>
      </c>
      <c r="D525" s="31" t="s">
        <v>289</v>
      </c>
      <c r="E525" s="31"/>
      <c r="F525" s="31"/>
      <c r="G525" s="31"/>
      <c r="H525" s="94">
        <f>H526</f>
        <v>76.7</v>
      </c>
    </row>
    <row r="526" spans="2:8" ht="12.75">
      <c r="B526" s="40" t="s">
        <v>609</v>
      </c>
      <c r="C526" s="31" t="s">
        <v>388</v>
      </c>
      <c r="D526" s="31" t="s">
        <v>289</v>
      </c>
      <c r="E526" s="31" t="s">
        <v>610</v>
      </c>
      <c r="F526" s="31"/>
      <c r="G526" s="31"/>
      <c r="H526" s="94">
        <f>H527</f>
        <v>76.7</v>
      </c>
    </row>
    <row r="527" spans="2:8" ht="12.75">
      <c r="B527" s="50" t="s">
        <v>611</v>
      </c>
      <c r="C527" s="31" t="s">
        <v>388</v>
      </c>
      <c r="D527" s="31" t="s">
        <v>289</v>
      </c>
      <c r="E527" s="31" t="s">
        <v>612</v>
      </c>
      <c r="F527" s="19"/>
      <c r="G527" s="31"/>
      <c r="H527" s="94">
        <f>H528</f>
        <v>76.7</v>
      </c>
    </row>
    <row r="528" spans="2:8" ht="12.75">
      <c r="B528" s="50" t="s">
        <v>424</v>
      </c>
      <c r="C528" s="31" t="s">
        <v>388</v>
      </c>
      <c r="D528" s="31" t="s">
        <v>289</v>
      </c>
      <c r="E528" s="31" t="s">
        <v>612</v>
      </c>
      <c r="F528" s="31" t="s">
        <v>425</v>
      </c>
      <c r="G528" s="31"/>
      <c r="H528" s="94">
        <f>H529</f>
        <v>76.7</v>
      </c>
    </row>
    <row r="529" spans="2:8" ht="12.75">
      <c r="B529" s="50" t="s">
        <v>426</v>
      </c>
      <c r="C529" s="31" t="s">
        <v>388</v>
      </c>
      <c r="D529" s="31" t="s">
        <v>289</v>
      </c>
      <c r="E529" s="31" t="s">
        <v>612</v>
      </c>
      <c r="F529" s="31" t="s">
        <v>427</v>
      </c>
      <c r="G529" s="31"/>
      <c r="H529" s="94">
        <f>H530</f>
        <v>76.7</v>
      </c>
    </row>
    <row r="530" spans="2:8" ht="12.75">
      <c r="B530" s="40" t="s">
        <v>413</v>
      </c>
      <c r="C530" s="31" t="s">
        <v>388</v>
      </c>
      <c r="D530" s="31" t="s">
        <v>289</v>
      </c>
      <c r="E530" s="31" t="s">
        <v>612</v>
      </c>
      <c r="F530" s="31" t="s">
        <v>427</v>
      </c>
      <c r="G530" s="31">
        <v>2</v>
      </c>
      <c r="H530" s="94">
        <v>76.7</v>
      </c>
    </row>
    <row r="531" spans="2:8" ht="12.75">
      <c r="B531" s="59" t="s">
        <v>51</v>
      </c>
      <c r="C531" s="30" t="s">
        <v>43</v>
      </c>
      <c r="D531" s="30"/>
      <c r="E531" s="30"/>
      <c r="F531" s="30"/>
      <c r="G531" s="30"/>
      <c r="H531" s="103">
        <f>H533</f>
        <v>10.4</v>
      </c>
    </row>
    <row r="532" spans="2:8" ht="12.75">
      <c r="B532" s="59" t="s">
        <v>413</v>
      </c>
      <c r="C532" s="30"/>
      <c r="D532" s="30"/>
      <c r="E532" s="30"/>
      <c r="F532" s="30"/>
      <c r="G532" s="30" t="s">
        <v>402</v>
      </c>
      <c r="H532" s="103">
        <f>H538</f>
        <v>10.4</v>
      </c>
    </row>
    <row r="533" spans="2:8" ht="12.75">
      <c r="B533" s="40" t="s">
        <v>53</v>
      </c>
      <c r="C533" s="31" t="s">
        <v>43</v>
      </c>
      <c r="D533" s="31" t="s">
        <v>52</v>
      </c>
      <c r="E533" s="31"/>
      <c r="F533" s="31"/>
      <c r="G533" s="31"/>
      <c r="H533" s="94">
        <f>H534</f>
        <v>10.4</v>
      </c>
    </row>
    <row r="534" spans="2:8" ht="12.75">
      <c r="B534" s="50" t="s">
        <v>414</v>
      </c>
      <c r="C534" s="31" t="s">
        <v>43</v>
      </c>
      <c r="D534" s="31" t="s">
        <v>52</v>
      </c>
      <c r="E534" s="31" t="s">
        <v>415</v>
      </c>
      <c r="F534" s="31"/>
      <c r="G534" s="31"/>
      <c r="H534" s="94">
        <f>H535</f>
        <v>10.4</v>
      </c>
    </row>
    <row r="535" spans="2:8" ht="12.75">
      <c r="B535" s="40" t="s">
        <v>7</v>
      </c>
      <c r="C535" s="31" t="s">
        <v>43</v>
      </c>
      <c r="D535" s="31" t="s">
        <v>52</v>
      </c>
      <c r="E535" s="31" t="s">
        <v>247</v>
      </c>
      <c r="F535" s="31"/>
      <c r="G535" s="31"/>
      <c r="H535" s="94">
        <f>H536</f>
        <v>10.4</v>
      </c>
    </row>
    <row r="536" spans="2:8" ht="12.75">
      <c r="B536" s="50" t="s">
        <v>613</v>
      </c>
      <c r="C536" s="31" t="s">
        <v>43</v>
      </c>
      <c r="D536" s="31" t="s">
        <v>52</v>
      </c>
      <c r="E536" s="31" t="s">
        <v>247</v>
      </c>
      <c r="F536" s="31" t="s">
        <v>614</v>
      </c>
      <c r="G536" s="31"/>
      <c r="H536" s="94">
        <f>H537</f>
        <v>10.4</v>
      </c>
    </row>
    <row r="537" spans="2:8" ht="12.75">
      <c r="B537" s="40" t="s">
        <v>250</v>
      </c>
      <c r="C537" s="31" t="s">
        <v>43</v>
      </c>
      <c r="D537" s="31" t="s">
        <v>52</v>
      </c>
      <c r="E537" s="31" t="s">
        <v>247</v>
      </c>
      <c r="F537" s="31" t="s">
        <v>249</v>
      </c>
      <c r="G537" s="31"/>
      <c r="H537" s="94">
        <f>H538</f>
        <v>10.4</v>
      </c>
    </row>
    <row r="538" spans="2:8" ht="12.75">
      <c r="B538" s="40" t="s">
        <v>413</v>
      </c>
      <c r="C538" s="31" t="s">
        <v>43</v>
      </c>
      <c r="D538" s="31" t="s">
        <v>52</v>
      </c>
      <c r="E538" s="31" t="s">
        <v>247</v>
      </c>
      <c r="F538" s="31" t="s">
        <v>249</v>
      </c>
      <c r="G538" s="31">
        <v>2</v>
      </c>
      <c r="H538" s="94">
        <v>10.4</v>
      </c>
    </row>
    <row r="539" spans="2:8" ht="12.75">
      <c r="B539" s="59" t="s">
        <v>341</v>
      </c>
      <c r="C539" s="30" t="s">
        <v>340</v>
      </c>
      <c r="D539" s="30"/>
      <c r="E539" s="30"/>
      <c r="F539" s="30"/>
      <c r="G539" s="30"/>
      <c r="H539" s="103">
        <f>H542+H548</f>
        <v>8527.199999999999</v>
      </c>
    </row>
    <row r="540" spans="2:8" ht="12.75">
      <c r="B540" s="47" t="s">
        <v>413</v>
      </c>
      <c r="C540" s="48"/>
      <c r="D540" s="48"/>
      <c r="E540" s="48"/>
      <c r="F540" s="48"/>
      <c r="G540" s="48">
        <v>2</v>
      </c>
      <c r="H540" s="103">
        <f>H553</f>
        <v>648.8</v>
      </c>
    </row>
    <row r="541" spans="2:8" ht="12.75">
      <c r="B541" s="47" t="s">
        <v>391</v>
      </c>
      <c r="C541" s="48"/>
      <c r="D541" s="48"/>
      <c r="E541" s="48"/>
      <c r="F541" s="48"/>
      <c r="G541" s="48">
        <v>3</v>
      </c>
      <c r="H541" s="103">
        <f>H547</f>
        <v>7878.4</v>
      </c>
    </row>
    <row r="542" spans="2:8" ht="12.75">
      <c r="B542" s="40" t="s">
        <v>343</v>
      </c>
      <c r="C542" s="31" t="s">
        <v>340</v>
      </c>
      <c r="D542" s="31" t="s">
        <v>342</v>
      </c>
      <c r="E542" s="31"/>
      <c r="F542" s="31"/>
      <c r="G542" s="31"/>
      <c r="H542" s="94">
        <f>H543</f>
        <v>7878.4</v>
      </c>
    </row>
    <row r="543" spans="2:8" ht="12.75">
      <c r="B543" s="50" t="s">
        <v>414</v>
      </c>
      <c r="C543" s="31" t="s">
        <v>340</v>
      </c>
      <c r="D543" s="31" t="s">
        <v>342</v>
      </c>
      <c r="E543" s="31" t="s">
        <v>415</v>
      </c>
      <c r="F543" s="31"/>
      <c r="G543" s="31"/>
      <c r="H543" s="94">
        <f>H544</f>
        <v>7878.4</v>
      </c>
    </row>
    <row r="544" spans="2:8" ht="25.5">
      <c r="B544" s="40" t="s">
        <v>8</v>
      </c>
      <c r="C544" s="31" t="s">
        <v>340</v>
      </c>
      <c r="D544" s="31" t="s">
        <v>342</v>
      </c>
      <c r="E544" s="31" t="s">
        <v>615</v>
      </c>
      <c r="F544" s="31"/>
      <c r="G544" s="31"/>
      <c r="H544" s="94">
        <f>H545</f>
        <v>7878.4</v>
      </c>
    </row>
    <row r="545" spans="2:8" ht="12.75">
      <c r="B545" s="55" t="s">
        <v>258</v>
      </c>
      <c r="C545" s="31" t="s">
        <v>340</v>
      </c>
      <c r="D545" s="31" t="s">
        <v>342</v>
      </c>
      <c r="E545" s="31" t="s">
        <v>615</v>
      </c>
      <c r="F545" s="31" t="s">
        <v>492</v>
      </c>
      <c r="G545" s="31"/>
      <c r="H545" s="94">
        <f>H546</f>
        <v>7878.4</v>
      </c>
    </row>
    <row r="546" spans="2:8" ht="12.75">
      <c r="B546" s="55" t="s">
        <v>252</v>
      </c>
      <c r="C546" s="31" t="s">
        <v>340</v>
      </c>
      <c r="D546" s="31" t="s">
        <v>342</v>
      </c>
      <c r="E546" s="31" t="s">
        <v>615</v>
      </c>
      <c r="F546" s="31" t="s">
        <v>251</v>
      </c>
      <c r="G546" s="31"/>
      <c r="H546" s="94">
        <f>H547</f>
        <v>7878.4</v>
      </c>
    </row>
    <row r="547" spans="2:8" ht="12.75">
      <c r="B547" s="55" t="s">
        <v>391</v>
      </c>
      <c r="C547" s="31" t="s">
        <v>340</v>
      </c>
      <c r="D547" s="31" t="s">
        <v>342</v>
      </c>
      <c r="E547" s="31" t="s">
        <v>615</v>
      </c>
      <c r="F547" s="31" t="s">
        <v>251</v>
      </c>
      <c r="G547" s="31">
        <v>3</v>
      </c>
      <c r="H547" s="94">
        <v>7878.4</v>
      </c>
    </row>
    <row r="548" spans="2:8" ht="12.75">
      <c r="B548" s="40" t="s">
        <v>345</v>
      </c>
      <c r="C548" s="31" t="s">
        <v>340</v>
      </c>
      <c r="D548" s="31" t="s">
        <v>344</v>
      </c>
      <c r="E548" s="31"/>
      <c r="F548" s="31"/>
      <c r="G548" s="31"/>
      <c r="H548" s="94">
        <f>H549</f>
        <v>648.8</v>
      </c>
    </row>
    <row r="549" spans="2:8" ht="12.75">
      <c r="B549" s="50" t="s">
        <v>414</v>
      </c>
      <c r="C549" s="31" t="s">
        <v>340</v>
      </c>
      <c r="D549" s="31" t="s">
        <v>344</v>
      </c>
      <c r="E549" s="31" t="s">
        <v>415</v>
      </c>
      <c r="F549" s="31"/>
      <c r="G549" s="31"/>
      <c r="H549" s="94">
        <f>H550</f>
        <v>648.8</v>
      </c>
    </row>
    <row r="550" spans="2:8" ht="12.75">
      <c r="B550" s="40" t="s">
        <v>9</v>
      </c>
      <c r="C550" s="31" t="s">
        <v>340</v>
      </c>
      <c r="D550" s="31" t="s">
        <v>344</v>
      </c>
      <c r="E550" s="31" t="s">
        <v>616</v>
      </c>
      <c r="F550" s="31"/>
      <c r="G550" s="31"/>
      <c r="H550" s="94">
        <f>H551</f>
        <v>648.8</v>
      </c>
    </row>
    <row r="551" spans="2:8" ht="12.75">
      <c r="B551" s="55" t="s">
        <v>258</v>
      </c>
      <c r="C551" s="31" t="s">
        <v>340</v>
      </c>
      <c r="D551" s="31" t="s">
        <v>344</v>
      </c>
      <c r="E551" s="31" t="s">
        <v>616</v>
      </c>
      <c r="F551" s="31" t="s">
        <v>492</v>
      </c>
      <c r="G551" s="31"/>
      <c r="H551" s="94">
        <f>H552</f>
        <v>648.8</v>
      </c>
    </row>
    <row r="552" spans="2:8" ht="12.75">
      <c r="B552" s="55" t="s">
        <v>254</v>
      </c>
      <c r="C552" s="31" t="s">
        <v>340</v>
      </c>
      <c r="D552" s="31" t="s">
        <v>344</v>
      </c>
      <c r="E552" s="31" t="s">
        <v>616</v>
      </c>
      <c r="F552" s="31" t="s">
        <v>253</v>
      </c>
      <c r="G552" s="31"/>
      <c r="H552" s="94">
        <f>H553</f>
        <v>648.8</v>
      </c>
    </row>
    <row r="553" spans="2:8" ht="12.75">
      <c r="B553" s="55" t="s">
        <v>413</v>
      </c>
      <c r="C553" s="31" t="s">
        <v>340</v>
      </c>
      <c r="D553" s="31" t="s">
        <v>344</v>
      </c>
      <c r="E553" s="31" t="s">
        <v>616</v>
      </c>
      <c r="F553" s="31" t="s">
        <v>253</v>
      </c>
      <c r="G553" s="31">
        <v>2</v>
      </c>
      <c r="H553" s="94">
        <v>648.8</v>
      </c>
    </row>
  </sheetData>
  <sheetProtection/>
  <autoFilter ref="B9:G593"/>
  <mergeCells count="2">
    <mergeCell ref="B8:G8"/>
    <mergeCell ref="B7:H7"/>
  </mergeCells>
  <printOptions/>
  <pageMargins left="0.72" right="0.2" top="0.33" bottom="0.27" header="0.2" footer="0.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640"/>
  <sheetViews>
    <sheetView zoomScalePageLayoutView="0" workbookViewId="0" topLeftCell="A1">
      <pane xSplit="12" ySplit="9" topLeftCell="O611" activePane="bottomRight" state="frozen"/>
      <selection pane="topLeft" activeCell="B53" sqref="B53:C53"/>
      <selection pane="topRight" activeCell="B53" sqref="B53:C53"/>
      <selection pane="bottomLeft" activeCell="B53" sqref="B53:C53"/>
      <selection pane="bottomRight" activeCell="B53" sqref="B53:C53"/>
    </sheetView>
  </sheetViews>
  <sheetFormatPr defaultColWidth="9.00390625" defaultRowHeight="12.75"/>
  <cols>
    <col min="1" max="1" width="9.125" style="26" customWidth="1"/>
    <col min="2" max="2" width="122.75390625" style="54" customWidth="1"/>
    <col min="3" max="3" width="4.25390625" style="67" customWidth="1"/>
    <col min="4" max="4" width="5.125" style="26" customWidth="1"/>
    <col min="5" max="5" width="5.25390625" style="26" customWidth="1"/>
    <col min="6" max="6" width="10.25390625" style="26" customWidth="1"/>
    <col min="7" max="7" width="7.25390625" style="26" customWidth="1"/>
    <col min="8" max="8" width="3.125" style="26" customWidth="1"/>
    <col min="9" max="9" width="11.625" style="26" hidden="1" customWidth="1"/>
    <col min="10" max="10" width="12.25390625" style="26" hidden="1" customWidth="1"/>
    <col min="11" max="11" width="0.2421875" style="26" hidden="1" customWidth="1"/>
    <col min="12" max="12" width="12.00390625" style="26" hidden="1" customWidth="1"/>
    <col min="13" max="13" width="10.125" style="26" hidden="1" customWidth="1"/>
    <col min="14" max="14" width="10.25390625" style="26" hidden="1" customWidth="1"/>
    <col min="15" max="15" width="7.75390625" style="26" hidden="1" customWidth="1"/>
    <col min="16" max="16" width="10.875" style="26" hidden="1" customWidth="1"/>
    <col min="17" max="17" width="10.75390625" style="26" customWidth="1"/>
    <col min="18" max="16384" width="9.125" style="26" customWidth="1"/>
  </cols>
  <sheetData>
    <row r="2" spans="4:17" ht="12.75">
      <c r="D2" s="25"/>
      <c r="E2" s="25"/>
      <c r="F2" s="25"/>
      <c r="G2" s="25"/>
      <c r="H2" s="25"/>
      <c r="Q2" s="100" t="s">
        <v>476</v>
      </c>
    </row>
    <row r="3" spans="3:17" ht="12.75" customHeight="1">
      <c r="C3" s="68"/>
      <c r="E3" s="27"/>
      <c r="F3" s="27"/>
      <c r="G3" s="27"/>
      <c r="H3" s="27"/>
      <c r="Q3" s="111" t="s">
        <v>632</v>
      </c>
    </row>
    <row r="4" spans="3:17" ht="12.75" customHeight="1">
      <c r="C4" s="68"/>
      <c r="E4" s="27"/>
      <c r="F4" s="27"/>
      <c r="G4" s="27"/>
      <c r="H4" s="27"/>
      <c r="Q4" s="111" t="s">
        <v>471</v>
      </c>
    </row>
    <row r="5" spans="2:17" ht="12.75" customHeight="1">
      <c r="B5" s="69"/>
      <c r="C5" s="70"/>
      <c r="E5" s="27"/>
      <c r="F5" s="27"/>
      <c r="G5" s="27"/>
      <c r="H5" s="27"/>
      <c r="Q5" s="111" t="s">
        <v>473</v>
      </c>
    </row>
    <row r="6" spans="2:8" ht="12.75">
      <c r="B6" s="69"/>
      <c r="C6" s="70"/>
      <c r="D6" s="28"/>
      <c r="E6" s="28"/>
      <c r="F6" s="28"/>
      <c r="G6" s="28"/>
      <c r="H6" s="28"/>
    </row>
    <row r="7" spans="2:9" ht="12.75">
      <c r="B7" s="302" t="s">
        <v>29</v>
      </c>
      <c r="C7" s="302"/>
      <c r="D7" s="302"/>
      <c r="E7" s="302"/>
      <c r="F7" s="302"/>
      <c r="G7" s="302"/>
      <c r="H7" s="302"/>
      <c r="I7" s="302"/>
    </row>
    <row r="8" spans="2:9" ht="12.75">
      <c r="B8" s="301"/>
      <c r="C8" s="301"/>
      <c r="D8" s="301"/>
      <c r="E8" s="301"/>
      <c r="F8" s="301"/>
      <c r="G8" s="301"/>
      <c r="H8" s="301"/>
      <c r="I8" s="301"/>
    </row>
    <row r="9" spans="2:17" ht="35.25" customHeight="1">
      <c r="B9" s="71" t="s">
        <v>310</v>
      </c>
      <c r="C9" s="72" t="s">
        <v>28</v>
      </c>
      <c r="D9" s="19" t="s">
        <v>408</v>
      </c>
      <c r="E9" s="19" t="s">
        <v>352</v>
      </c>
      <c r="F9" s="19" t="s">
        <v>389</v>
      </c>
      <c r="G9" s="19" t="s">
        <v>328</v>
      </c>
      <c r="H9" s="20" t="s">
        <v>390</v>
      </c>
      <c r="I9" s="29" t="s">
        <v>409</v>
      </c>
      <c r="J9" s="102" t="s">
        <v>446</v>
      </c>
      <c r="K9" s="29" t="s">
        <v>409</v>
      </c>
      <c r="L9" s="86"/>
      <c r="M9" s="29" t="s">
        <v>409</v>
      </c>
      <c r="N9" s="48" t="s">
        <v>446</v>
      </c>
      <c r="O9" s="29" t="s">
        <v>409</v>
      </c>
      <c r="P9" s="48" t="s">
        <v>446</v>
      </c>
      <c r="Q9" s="29" t="s">
        <v>409</v>
      </c>
    </row>
    <row r="10" spans="2:17" ht="12.75">
      <c r="B10" s="47" t="s">
        <v>410</v>
      </c>
      <c r="C10" s="73"/>
      <c r="D10" s="48"/>
      <c r="E10" s="48"/>
      <c r="F10" s="48"/>
      <c r="G10" s="48"/>
      <c r="H10" s="48"/>
      <c r="I10" s="116">
        <f>I16+I39+I195+I238+I309+I333</f>
        <v>160997.8</v>
      </c>
      <c r="J10" s="116">
        <f>J16+J39+J195+J238+J309+J333</f>
        <v>10280.8</v>
      </c>
      <c r="K10" s="32">
        <f>I10+J10</f>
        <v>171278.59999999998</v>
      </c>
      <c r="L10" s="154">
        <f>L16+L39+L195+L238+L309+L333</f>
        <v>10560.2</v>
      </c>
      <c r="M10" s="32">
        <f>K10+L10</f>
        <v>181838.8</v>
      </c>
      <c r="N10" s="104">
        <f>N16+N39+N195+N238+N309+N333</f>
        <v>7392.8</v>
      </c>
      <c r="O10" s="103">
        <f>O16+O39+O195+O238+O309+O333</f>
        <v>189231.6</v>
      </c>
      <c r="P10" s="104">
        <f>P16+P39+P195+P238+P309+P333</f>
        <v>7726.7</v>
      </c>
      <c r="Q10" s="103">
        <f>O10+P10</f>
        <v>196958.30000000002</v>
      </c>
    </row>
    <row r="11" spans="2:17" ht="12.75">
      <c r="B11" s="47" t="s">
        <v>406</v>
      </c>
      <c r="C11" s="73"/>
      <c r="D11" s="48"/>
      <c r="E11" s="48"/>
      <c r="F11" s="48"/>
      <c r="G11" s="48"/>
      <c r="H11" s="48">
        <v>1</v>
      </c>
      <c r="I11" s="116">
        <f>I40+I310</f>
        <v>2456.3</v>
      </c>
      <c r="J11" s="116"/>
      <c r="K11" s="32">
        <f aca="true" t="shared" si="0" ref="K11:K83">I11+J11</f>
        <v>2456.3</v>
      </c>
      <c r="L11" s="154">
        <f>L40+L310</f>
        <v>0</v>
      </c>
      <c r="M11" s="32">
        <f aca="true" t="shared" si="1" ref="M11:M81">K11+L11</f>
        <v>2456.3</v>
      </c>
      <c r="N11" s="104">
        <f>N40+N310</f>
        <v>0</v>
      </c>
      <c r="O11" s="103">
        <f aca="true" t="shared" si="2" ref="O11:O77">M11+N11</f>
        <v>2456.3</v>
      </c>
      <c r="P11" s="104">
        <f>P40+P310</f>
        <v>0</v>
      </c>
      <c r="Q11" s="103">
        <f aca="true" t="shared" si="3" ref="Q11:Q78">O11+P11</f>
        <v>2456.3</v>
      </c>
    </row>
    <row r="12" spans="2:17" ht="12.75">
      <c r="B12" s="47" t="s">
        <v>413</v>
      </c>
      <c r="C12" s="73"/>
      <c r="D12" s="48"/>
      <c r="E12" s="48"/>
      <c r="F12" s="48"/>
      <c r="G12" s="48"/>
      <c r="H12" s="48">
        <v>2</v>
      </c>
      <c r="I12" s="116">
        <f>I17+I41+I196+I239+I311+I334</f>
        <v>70318</v>
      </c>
      <c r="J12" s="116">
        <f>J17+J41+J196+J239+J311+J334</f>
        <v>179.3</v>
      </c>
      <c r="K12" s="32">
        <f t="shared" si="0"/>
        <v>70497.3</v>
      </c>
      <c r="L12" s="154">
        <f>L17+L41+L196+L239+L311+L334</f>
        <v>-340.7</v>
      </c>
      <c r="M12" s="32">
        <f t="shared" si="1"/>
        <v>70156.6</v>
      </c>
      <c r="N12" s="104">
        <f>N17+N41+N196+N239+N311+N334</f>
        <v>2130</v>
      </c>
      <c r="O12" s="103">
        <f t="shared" si="2"/>
        <v>72286.6</v>
      </c>
      <c r="P12" s="104">
        <f>P17+P41+P196+P239+P311+P334</f>
        <v>7400</v>
      </c>
      <c r="Q12" s="103">
        <f t="shared" si="3"/>
        <v>79686.6</v>
      </c>
    </row>
    <row r="13" spans="2:17" ht="12.75">
      <c r="B13" s="47" t="s">
        <v>391</v>
      </c>
      <c r="C13" s="73"/>
      <c r="D13" s="48"/>
      <c r="E13" s="48"/>
      <c r="F13" s="48"/>
      <c r="G13" s="48"/>
      <c r="H13" s="48">
        <v>3</v>
      </c>
      <c r="I13" s="116">
        <f>I42+I240+I335+I18</f>
        <v>87362.1</v>
      </c>
      <c r="J13" s="116">
        <f>J18+J42+J240+J335</f>
        <v>10101.5</v>
      </c>
      <c r="K13" s="32">
        <f t="shared" si="0"/>
        <v>97463.6</v>
      </c>
      <c r="L13" s="154">
        <f>L18+L42+L240+L335</f>
        <v>4703.5</v>
      </c>
      <c r="M13" s="32">
        <f t="shared" si="1"/>
        <v>102167.1</v>
      </c>
      <c r="N13" s="104">
        <f>N18+N42+N240+N335</f>
        <v>3123</v>
      </c>
      <c r="O13" s="103">
        <f t="shared" si="2"/>
        <v>105290.1</v>
      </c>
      <c r="P13" s="104">
        <f>P18+P42+P240+P335</f>
        <v>326.7</v>
      </c>
      <c r="Q13" s="103">
        <f t="shared" si="3"/>
        <v>105616.8</v>
      </c>
    </row>
    <row r="14" spans="2:17" ht="12.75">
      <c r="B14" s="47" t="s">
        <v>392</v>
      </c>
      <c r="C14" s="73"/>
      <c r="D14" s="48"/>
      <c r="E14" s="48"/>
      <c r="F14" s="48"/>
      <c r="G14" s="48"/>
      <c r="H14" s="48">
        <v>4</v>
      </c>
      <c r="I14" s="116">
        <f>I241+I336</f>
        <v>861.4000000000001</v>
      </c>
      <c r="J14" s="116"/>
      <c r="K14" s="32">
        <f t="shared" si="0"/>
        <v>861.4000000000001</v>
      </c>
      <c r="L14" s="154">
        <f>L43+L241+L312+L336</f>
        <v>5154.900000000001</v>
      </c>
      <c r="M14" s="32">
        <f t="shared" si="1"/>
        <v>6016.300000000001</v>
      </c>
      <c r="N14" s="104">
        <f>N43++N241+N312+N336</f>
        <v>2139.8</v>
      </c>
      <c r="O14" s="103">
        <f t="shared" si="2"/>
        <v>8156.100000000001</v>
      </c>
      <c r="P14" s="104">
        <f>P43++P241+P312+P336</f>
        <v>0</v>
      </c>
      <c r="Q14" s="103">
        <f t="shared" si="3"/>
        <v>8156.100000000001</v>
      </c>
    </row>
    <row r="15" spans="2:17" ht="12.75">
      <c r="B15" s="162" t="s">
        <v>48</v>
      </c>
      <c r="C15" s="73"/>
      <c r="D15" s="48"/>
      <c r="E15" s="48"/>
      <c r="F15" s="48"/>
      <c r="G15" s="48"/>
      <c r="H15" s="48">
        <v>5</v>
      </c>
      <c r="I15" s="116"/>
      <c r="J15" s="116"/>
      <c r="K15" s="32"/>
      <c r="L15" s="154">
        <f>L44</f>
        <v>1042.5</v>
      </c>
      <c r="M15" s="32">
        <f t="shared" si="1"/>
        <v>1042.5</v>
      </c>
      <c r="N15" s="86"/>
      <c r="O15" s="103">
        <f t="shared" si="2"/>
        <v>1042.5</v>
      </c>
      <c r="P15" s="86"/>
      <c r="Q15" s="103">
        <f t="shared" si="3"/>
        <v>1042.5</v>
      </c>
    </row>
    <row r="16" spans="2:17" ht="12.75">
      <c r="B16" s="74" t="s">
        <v>83</v>
      </c>
      <c r="C16" s="75">
        <v>163</v>
      </c>
      <c r="D16" s="48"/>
      <c r="E16" s="48"/>
      <c r="F16" s="48"/>
      <c r="G16" s="48"/>
      <c r="H16" s="19"/>
      <c r="I16" s="116">
        <f>I19+I32</f>
        <v>6248.3</v>
      </c>
      <c r="J16" s="116">
        <f>J19</f>
        <v>0</v>
      </c>
      <c r="K16" s="32">
        <f t="shared" si="0"/>
        <v>6248.3</v>
      </c>
      <c r="L16" s="154">
        <f>L19+L32</f>
        <v>100</v>
      </c>
      <c r="M16" s="32">
        <f t="shared" si="1"/>
        <v>6348.3</v>
      </c>
      <c r="N16" s="86"/>
      <c r="O16" s="103">
        <f t="shared" si="2"/>
        <v>6348.3</v>
      </c>
      <c r="P16" s="104">
        <f>P19+P32</f>
        <v>99.99999999999999</v>
      </c>
      <c r="Q16" s="103">
        <f t="shared" si="3"/>
        <v>6448.3</v>
      </c>
    </row>
    <row r="17" spans="2:17" ht="12.75">
      <c r="B17" s="50" t="s">
        <v>413</v>
      </c>
      <c r="C17" s="73"/>
      <c r="D17" s="48"/>
      <c r="E17" s="48"/>
      <c r="F17" s="48"/>
      <c r="G17" s="48"/>
      <c r="H17" s="19">
        <v>2</v>
      </c>
      <c r="I17" s="117">
        <f>I24+I28+I31</f>
        <v>139.2</v>
      </c>
      <c r="J17" s="117"/>
      <c r="K17" s="34">
        <f t="shared" si="0"/>
        <v>139.2</v>
      </c>
      <c r="L17" s="152">
        <f>L24+L28+L31</f>
        <v>100</v>
      </c>
      <c r="M17" s="34">
        <f t="shared" si="1"/>
        <v>239.2</v>
      </c>
      <c r="N17" s="86"/>
      <c r="O17" s="94">
        <f t="shared" si="2"/>
        <v>239.2</v>
      </c>
      <c r="P17" s="86">
        <f>P24+P28+P31</f>
        <v>99.99999999999999</v>
      </c>
      <c r="Q17" s="94">
        <f t="shared" si="3"/>
        <v>339.2</v>
      </c>
    </row>
    <row r="18" spans="2:17" ht="12.75">
      <c r="B18" s="50" t="s">
        <v>391</v>
      </c>
      <c r="C18" s="73"/>
      <c r="D18" s="48"/>
      <c r="E18" s="48"/>
      <c r="F18" s="48"/>
      <c r="G18" s="48"/>
      <c r="H18" s="19">
        <v>3</v>
      </c>
      <c r="I18" s="117">
        <f>I38</f>
        <v>6109.1</v>
      </c>
      <c r="J18" s="117"/>
      <c r="K18" s="34">
        <f t="shared" si="0"/>
        <v>6109.1</v>
      </c>
      <c r="L18" s="152">
        <f>L38</f>
        <v>0</v>
      </c>
      <c r="M18" s="34">
        <f t="shared" si="1"/>
        <v>6109.1</v>
      </c>
      <c r="N18" s="86"/>
      <c r="O18" s="94">
        <f t="shared" si="2"/>
        <v>6109.1</v>
      </c>
      <c r="P18" s="86">
        <f>P38</f>
        <v>0</v>
      </c>
      <c r="Q18" s="94">
        <f t="shared" si="3"/>
        <v>6109.1</v>
      </c>
    </row>
    <row r="19" spans="2:17" ht="12.75">
      <c r="B19" s="40" t="s">
        <v>311</v>
      </c>
      <c r="C19" s="76"/>
      <c r="D19" s="31" t="s">
        <v>353</v>
      </c>
      <c r="E19" s="31"/>
      <c r="F19" s="31"/>
      <c r="G19" s="31"/>
      <c r="H19" s="31"/>
      <c r="I19" s="117">
        <f>I22+I26+I29</f>
        <v>139.2</v>
      </c>
      <c r="J19" s="117">
        <f>J20</f>
        <v>0</v>
      </c>
      <c r="K19" s="34">
        <f t="shared" si="0"/>
        <v>139.2</v>
      </c>
      <c r="L19" s="152">
        <f>L20</f>
        <v>100</v>
      </c>
      <c r="M19" s="34">
        <f t="shared" si="1"/>
        <v>239.2</v>
      </c>
      <c r="N19" s="86"/>
      <c r="O19" s="94">
        <f t="shared" si="2"/>
        <v>239.2</v>
      </c>
      <c r="P19" s="86">
        <f>P20</f>
        <v>99.99999999999999</v>
      </c>
      <c r="Q19" s="94">
        <f t="shared" si="3"/>
        <v>339.2</v>
      </c>
    </row>
    <row r="20" spans="2:17" ht="12.75">
      <c r="B20" s="50" t="s">
        <v>313</v>
      </c>
      <c r="C20" s="76"/>
      <c r="D20" s="31" t="s">
        <v>353</v>
      </c>
      <c r="E20" s="31" t="s">
        <v>334</v>
      </c>
      <c r="F20" s="31"/>
      <c r="G20" s="31"/>
      <c r="H20" s="31"/>
      <c r="I20" s="117">
        <f>I21+I25+I29</f>
        <v>139.2</v>
      </c>
      <c r="J20" s="117">
        <f>J21</f>
        <v>0</v>
      </c>
      <c r="K20" s="34">
        <f t="shared" si="0"/>
        <v>139.2</v>
      </c>
      <c r="L20" s="152">
        <f>L21+L25</f>
        <v>100</v>
      </c>
      <c r="M20" s="34">
        <f t="shared" si="1"/>
        <v>239.2</v>
      </c>
      <c r="N20" s="86"/>
      <c r="O20" s="94">
        <f t="shared" si="2"/>
        <v>239.2</v>
      </c>
      <c r="P20" s="86">
        <f>P21+P25</f>
        <v>99.99999999999999</v>
      </c>
      <c r="Q20" s="94">
        <f t="shared" si="3"/>
        <v>339.2</v>
      </c>
    </row>
    <row r="21" spans="2:17" ht="25.5">
      <c r="B21" s="40" t="s">
        <v>638</v>
      </c>
      <c r="C21" s="76"/>
      <c r="D21" s="31" t="s">
        <v>353</v>
      </c>
      <c r="E21" s="31" t="s">
        <v>334</v>
      </c>
      <c r="F21" s="31" t="s">
        <v>438</v>
      </c>
      <c r="G21" s="31"/>
      <c r="H21" s="31"/>
      <c r="I21" s="117">
        <f>I22</f>
        <v>100</v>
      </c>
      <c r="J21" s="117">
        <f>J22</f>
        <v>0</v>
      </c>
      <c r="K21" s="34">
        <f t="shared" si="0"/>
        <v>100</v>
      </c>
      <c r="L21" s="152">
        <f>L22</f>
        <v>100</v>
      </c>
      <c r="M21" s="34">
        <f t="shared" si="1"/>
        <v>200</v>
      </c>
      <c r="N21" s="86"/>
      <c r="O21" s="94">
        <f t="shared" si="2"/>
        <v>200</v>
      </c>
      <c r="P21" s="86">
        <f>P22</f>
        <v>139.2</v>
      </c>
      <c r="Q21" s="94">
        <f t="shared" si="3"/>
        <v>339.2</v>
      </c>
    </row>
    <row r="22" spans="2:17" ht="12.75">
      <c r="B22" s="50" t="s">
        <v>424</v>
      </c>
      <c r="C22" s="77"/>
      <c r="D22" s="31" t="s">
        <v>353</v>
      </c>
      <c r="E22" s="31" t="s">
        <v>334</v>
      </c>
      <c r="F22" s="31" t="s">
        <v>438</v>
      </c>
      <c r="G22" s="31" t="s">
        <v>425</v>
      </c>
      <c r="H22" s="31"/>
      <c r="I22" s="117">
        <f>I23</f>
        <v>100</v>
      </c>
      <c r="J22" s="117">
        <f>J23</f>
        <v>0</v>
      </c>
      <c r="K22" s="34">
        <f t="shared" si="0"/>
        <v>100</v>
      </c>
      <c r="L22" s="152">
        <f>L23</f>
        <v>100</v>
      </c>
      <c r="M22" s="34">
        <f t="shared" si="1"/>
        <v>200</v>
      </c>
      <c r="N22" s="86"/>
      <c r="O22" s="94">
        <f t="shared" si="2"/>
        <v>200</v>
      </c>
      <c r="P22" s="86">
        <f>P23</f>
        <v>139.2</v>
      </c>
      <c r="Q22" s="94">
        <f t="shared" si="3"/>
        <v>339.2</v>
      </c>
    </row>
    <row r="23" spans="2:17" ht="12.75">
      <c r="B23" s="50" t="s">
        <v>426</v>
      </c>
      <c r="C23" s="77"/>
      <c r="D23" s="31" t="s">
        <v>353</v>
      </c>
      <c r="E23" s="31" t="s">
        <v>334</v>
      </c>
      <c r="F23" s="31" t="s">
        <v>438</v>
      </c>
      <c r="G23" s="31" t="s">
        <v>427</v>
      </c>
      <c r="H23" s="31"/>
      <c r="I23" s="117">
        <v>100</v>
      </c>
      <c r="J23" s="117">
        <f>J24</f>
        <v>0</v>
      </c>
      <c r="K23" s="34">
        <f t="shared" si="0"/>
        <v>100</v>
      </c>
      <c r="L23" s="152">
        <f>L24</f>
        <v>100</v>
      </c>
      <c r="M23" s="34">
        <f t="shared" si="1"/>
        <v>200</v>
      </c>
      <c r="N23" s="86"/>
      <c r="O23" s="94">
        <f t="shared" si="2"/>
        <v>200</v>
      </c>
      <c r="P23" s="86">
        <f>P24</f>
        <v>139.2</v>
      </c>
      <c r="Q23" s="94">
        <f t="shared" si="3"/>
        <v>339.2</v>
      </c>
    </row>
    <row r="24" spans="2:17" ht="12.75">
      <c r="B24" s="40" t="s">
        <v>413</v>
      </c>
      <c r="C24" s="77"/>
      <c r="D24" s="31" t="s">
        <v>353</v>
      </c>
      <c r="E24" s="31" t="s">
        <v>334</v>
      </c>
      <c r="F24" s="31" t="s">
        <v>438</v>
      </c>
      <c r="G24" s="31" t="s">
        <v>427</v>
      </c>
      <c r="H24" s="31">
        <v>2</v>
      </c>
      <c r="I24" s="117">
        <v>100</v>
      </c>
      <c r="J24" s="117"/>
      <c r="K24" s="34">
        <f t="shared" si="0"/>
        <v>100</v>
      </c>
      <c r="L24" s="152">
        <v>100</v>
      </c>
      <c r="M24" s="34">
        <f t="shared" si="1"/>
        <v>200</v>
      </c>
      <c r="N24" s="86"/>
      <c r="O24" s="94">
        <f t="shared" si="2"/>
        <v>200</v>
      </c>
      <c r="P24" s="86">
        <v>139.2</v>
      </c>
      <c r="Q24" s="94">
        <f t="shared" si="3"/>
        <v>339.2</v>
      </c>
    </row>
    <row r="25" spans="2:17" ht="12.75">
      <c r="B25" s="40" t="s">
        <v>639</v>
      </c>
      <c r="C25" s="79"/>
      <c r="D25" s="31" t="s">
        <v>353</v>
      </c>
      <c r="E25" s="31" t="s">
        <v>334</v>
      </c>
      <c r="F25" s="31" t="s">
        <v>439</v>
      </c>
      <c r="G25" s="31"/>
      <c r="H25" s="31"/>
      <c r="I25" s="117">
        <f>I26</f>
        <v>34.2</v>
      </c>
      <c r="J25" s="117"/>
      <c r="K25" s="34">
        <f t="shared" si="0"/>
        <v>34.2</v>
      </c>
      <c r="L25" s="152"/>
      <c r="M25" s="34">
        <f t="shared" si="1"/>
        <v>34.2</v>
      </c>
      <c r="N25" s="86"/>
      <c r="O25" s="94">
        <f>O26+O29</f>
        <v>39.2</v>
      </c>
      <c r="P25" s="86">
        <f>P26+P29</f>
        <v>-39.2</v>
      </c>
      <c r="Q25" s="94">
        <f t="shared" si="3"/>
        <v>0</v>
      </c>
    </row>
    <row r="26" spans="2:17" ht="12.75">
      <c r="B26" s="50" t="s">
        <v>424</v>
      </c>
      <c r="C26" s="77"/>
      <c r="D26" s="31" t="s">
        <v>353</v>
      </c>
      <c r="E26" s="31" t="s">
        <v>334</v>
      </c>
      <c r="F26" s="31" t="s">
        <v>439</v>
      </c>
      <c r="G26" s="31" t="s">
        <v>425</v>
      </c>
      <c r="H26" s="31"/>
      <c r="I26" s="117">
        <f>I27</f>
        <v>34.2</v>
      </c>
      <c r="J26" s="117"/>
      <c r="K26" s="34">
        <f t="shared" si="0"/>
        <v>34.2</v>
      </c>
      <c r="L26" s="152"/>
      <c r="M26" s="34">
        <f t="shared" si="1"/>
        <v>34.2</v>
      </c>
      <c r="N26" s="86"/>
      <c r="O26" s="94">
        <f t="shared" si="2"/>
        <v>34.2</v>
      </c>
      <c r="P26" s="86">
        <f>P27</f>
        <v>-34.2</v>
      </c>
      <c r="Q26" s="94">
        <f t="shared" si="3"/>
        <v>0</v>
      </c>
    </row>
    <row r="27" spans="2:17" ht="12.75">
      <c r="B27" s="50" t="s">
        <v>426</v>
      </c>
      <c r="C27" s="77"/>
      <c r="D27" s="31" t="s">
        <v>353</v>
      </c>
      <c r="E27" s="31" t="s">
        <v>334</v>
      </c>
      <c r="F27" s="31" t="s">
        <v>439</v>
      </c>
      <c r="G27" s="31" t="s">
        <v>427</v>
      </c>
      <c r="H27" s="31"/>
      <c r="I27" s="117">
        <v>34.2</v>
      </c>
      <c r="J27" s="117"/>
      <c r="K27" s="34">
        <f t="shared" si="0"/>
        <v>34.2</v>
      </c>
      <c r="L27" s="152"/>
      <c r="M27" s="34">
        <f t="shared" si="1"/>
        <v>34.2</v>
      </c>
      <c r="N27" s="86"/>
      <c r="O27" s="94">
        <f t="shared" si="2"/>
        <v>34.2</v>
      </c>
      <c r="P27" s="86">
        <f>P28</f>
        <v>-34.2</v>
      </c>
      <c r="Q27" s="94">
        <f t="shared" si="3"/>
        <v>0</v>
      </c>
    </row>
    <row r="28" spans="2:17" ht="12.75">
      <c r="B28" s="40" t="s">
        <v>413</v>
      </c>
      <c r="C28" s="77"/>
      <c r="D28" s="31" t="s">
        <v>353</v>
      </c>
      <c r="E28" s="31" t="s">
        <v>334</v>
      </c>
      <c r="F28" s="31" t="s">
        <v>439</v>
      </c>
      <c r="G28" s="31" t="s">
        <v>427</v>
      </c>
      <c r="H28" s="31">
        <v>2</v>
      </c>
      <c r="I28" s="117">
        <v>34.2</v>
      </c>
      <c r="J28" s="117"/>
      <c r="K28" s="34">
        <f t="shared" si="0"/>
        <v>34.2</v>
      </c>
      <c r="L28" s="152"/>
      <c r="M28" s="34">
        <f t="shared" si="1"/>
        <v>34.2</v>
      </c>
      <c r="N28" s="86"/>
      <c r="O28" s="94">
        <f t="shared" si="2"/>
        <v>34.2</v>
      </c>
      <c r="P28" s="86">
        <v>-34.2</v>
      </c>
      <c r="Q28" s="94">
        <f t="shared" si="3"/>
        <v>0</v>
      </c>
    </row>
    <row r="29" spans="2:17" ht="12.75">
      <c r="B29" s="50" t="s">
        <v>429</v>
      </c>
      <c r="C29" s="77"/>
      <c r="D29" s="31" t="s">
        <v>353</v>
      </c>
      <c r="E29" s="31" t="s">
        <v>334</v>
      </c>
      <c r="F29" s="31" t="s">
        <v>439</v>
      </c>
      <c r="G29" s="31" t="s">
        <v>103</v>
      </c>
      <c r="H29" s="31"/>
      <c r="I29" s="117">
        <f>I30</f>
        <v>5</v>
      </c>
      <c r="J29" s="117"/>
      <c r="K29" s="34">
        <f t="shared" si="0"/>
        <v>5</v>
      </c>
      <c r="L29" s="152"/>
      <c r="M29" s="34">
        <f t="shared" si="1"/>
        <v>5</v>
      </c>
      <c r="N29" s="86"/>
      <c r="O29" s="94">
        <f t="shared" si="2"/>
        <v>5</v>
      </c>
      <c r="P29" s="86">
        <f>P30</f>
        <v>-5</v>
      </c>
      <c r="Q29" s="94">
        <f t="shared" si="3"/>
        <v>0</v>
      </c>
    </row>
    <row r="30" spans="2:17" ht="12.75">
      <c r="B30" s="50" t="s">
        <v>430</v>
      </c>
      <c r="C30" s="77"/>
      <c r="D30" s="31" t="s">
        <v>353</v>
      </c>
      <c r="E30" s="31" t="s">
        <v>334</v>
      </c>
      <c r="F30" s="31" t="s">
        <v>439</v>
      </c>
      <c r="G30" s="31" t="s">
        <v>431</v>
      </c>
      <c r="H30" s="31"/>
      <c r="I30" s="117">
        <v>5</v>
      </c>
      <c r="J30" s="117"/>
      <c r="K30" s="34">
        <f t="shared" si="0"/>
        <v>5</v>
      </c>
      <c r="L30" s="152"/>
      <c r="M30" s="34">
        <f t="shared" si="1"/>
        <v>5</v>
      </c>
      <c r="N30" s="86"/>
      <c r="O30" s="94">
        <f t="shared" si="2"/>
        <v>5</v>
      </c>
      <c r="P30" s="86">
        <f>P31</f>
        <v>-5</v>
      </c>
      <c r="Q30" s="94">
        <f t="shared" si="3"/>
        <v>0</v>
      </c>
    </row>
    <row r="31" spans="2:17" ht="12.75">
      <c r="B31" s="40" t="s">
        <v>413</v>
      </c>
      <c r="C31" s="76"/>
      <c r="D31" s="31" t="s">
        <v>353</v>
      </c>
      <c r="E31" s="31" t="s">
        <v>334</v>
      </c>
      <c r="F31" s="31" t="s">
        <v>439</v>
      </c>
      <c r="G31" s="31" t="s">
        <v>431</v>
      </c>
      <c r="H31" s="31">
        <v>2</v>
      </c>
      <c r="I31" s="117">
        <v>5</v>
      </c>
      <c r="J31" s="117"/>
      <c r="K31" s="34">
        <f t="shared" si="0"/>
        <v>5</v>
      </c>
      <c r="L31" s="152"/>
      <c r="M31" s="34">
        <f t="shared" si="1"/>
        <v>5</v>
      </c>
      <c r="N31" s="86"/>
      <c r="O31" s="94">
        <f t="shared" si="2"/>
        <v>5</v>
      </c>
      <c r="P31" s="86">
        <v>-5</v>
      </c>
      <c r="Q31" s="94">
        <f t="shared" si="3"/>
        <v>0</v>
      </c>
    </row>
    <row r="32" spans="2:17" ht="12.75">
      <c r="B32" s="40" t="s">
        <v>325</v>
      </c>
      <c r="C32" s="76"/>
      <c r="D32" s="31" t="s">
        <v>383</v>
      </c>
      <c r="E32" s="31"/>
      <c r="F32" s="31"/>
      <c r="G32" s="31"/>
      <c r="H32" s="31"/>
      <c r="I32" s="117">
        <f aca="true" t="shared" si="4" ref="I32:I37">I33</f>
        <v>6109.1</v>
      </c>
      <c r="J32" s="117"/>
      <c r="K32" s="34">
        <f t="shared" si="0"/>
        <v>6109.1</v>
      </c>
      <c r="L32" s="152"/>
      <c r="M32" s="34">
        <f t="shared" si="1"/>
        <v>6109.1</v>
      </c>
      <c r="N32" s="86"/>
      <c r="O32" s="94">
        <f t="shared" si="2"/>
        <v>6109.1</v>
      </c>
      <c r="P32" s="86">
        <f aca="true" t="shared" si="5" ref="P32:P37">P33</f>
        <v>0</v>
      </c>
      <c r="Q32" s="94">
        <f t="shared" si="3"/>
        <v>6109.1</v>
      </c>
    </row>
    <row r="33" spans="2:17" ht="12.75">
      <c r="B33" s="40" t="s">
        <v>39</v>
      </c>
      <c r="C33" s="79"/>
      <c r="D33" s="31" t="s">
        <v>383</v>
      </c>
      <c r="E33" s="31" t="s">
        <v>386</v>
      </c>
      <c r="F33" s="31"/>
      <c r="G33" s="31"/>
      <c r="H33" s="31"/>
      <c r="I33" s="117">
        <f t="shared" si="4"/>
        <v>6109.1</v>
      </c>
      <c r="J33" s="117"/>
      <c r="K33" s="34">
        <f t="shared" si="0"/>
        <v>6109.1</v>
      </c>
      <c r="L33" s="152"/>
      <c r="M33" s="34">
        <f t="shared" si="1"/>
        <v>6109.1</v>
      </c>
      <c r="N33" s="86"/>
      <c r="O33" s="94">
        <f t="shared" si="2"/>
        <v>6109.1</v>
      </c>
      <c r="P33" s="86">
        <f t="shared" si="5"/>
        <v>0</v>
      </c>
      <c r="Q33" s="94">
        <f t="shared" si="3"/>
        <v>6109.1</v>
      </c>
    </row>
    <row r="34" spans="2:17" ht="12.75">
      <c r="B34" s="50" t="s">
        <v>414</v>
      </c>
      <c r="C34" s="80"/>
      <c r="D34" s="78">
        <v>1000</v>
      </c>
      <c r="E34" s="78">
        <v>1004</v>
      </c>
      <c r="F34" s="78" t="s">
        <v>415</v>
      </c>
      <c r="G34" s="30"/>
      <c r="H34" s="30"/>
      <c r="I34" s="117">
        <f t="shared" si="4"/>
        <v>6109.1</v>
      </c>
      <c r="J34" s="117"/>
      <c r="K34" s="34">
        <f t="shared" si="0"/>
        <v>6109.1</v>
      </c>
      <c r="L34" s="152"/>
      <c r="M34" s="34">
        <f t="shared" si="1"/>
        <v>6109.1</v>
      </c>
      <c r="N34" s="86"/>
      <c r="O34" s="94">
        <f t="shared" si="2"/>
        <v>6109.1</v>
      </c>
      <c r="P34" s="86">
        <f t="shared" si="5"/>
        <v>0</v>
      </c>
      <c r="Q34" s="94">
        <f t="shared" si="3"/>
        <v>6109.1</v>
      </c>
    </row>
    <row r="35" spans="2:17" ht="25.5">
      <c r="B35" s="50" t="s">
        <v>0</v>
      </c>
      <c r="C35" s="77"/>
      <c r="D35" s="78">
        <v>1000</v>
      </c>
      <c r="E35" s="78">
        <v>1004</v>
      </c>
      <c r="F35" s="51" t="s">
        <v>634</v>
      </c>
      <c r="G35" s="31"/>
      <c r="H35" s="31"/>
      <c r="I35" s="117">
        <f t="shared" si="4"/>
        <v>6109.1</v>
      </c>
      <c r="J35" s="117"/>
      <c r="K35" s="34">
        <f t="shared" si="0"/>
        <v>6109.1</v>
      </c>
      <c r="L35" s="152"/>
      <c r="M35" s="34">
        <f t="shared" si="1"/>
        <v>6109.1</v>
      </c>
      <c r="N35" s="86"/>
      <c r="O35" s="94">
        <f t="shared" si="2"/>
        <v>6109.1</v>
      </c>
      <c r="P35" s="86">
        <f t="shared" si="5"/>
        <v>0</v>
      </c>
      <c r="Q35" s="94">
        <f t="shared" si="3"/>
        <v>6109.1</v>
      </c>
    </row>
    <row r="36" spans="2:17" ht="12.75">
      <c r="B36" s="50" t="s">
        <v>526</v>
      </c>
      <c r="C36" s="77"/>
      <c r="D36" s="78">
        <v>1000</v>
      </c>
      <c r="E36" s="78">
        <v>1004</v>
      </c>
      <c r="F36" s="51" t="s">
        <v>634</v>
      </c>
      <c r="G36" s="31" t="s">
        <v>524</v>
      </c>
      <c r="H36" s="31"/>
      <c r="I36" s="117">
        <f t="shared" si="4"/>
        <v>6109.1</v>
      </c>
      <c r="J36" s="117"/>
      <c r="K36" s="34">
        <f t="shared" si="0"/>
        <v>6109.1</v>
      </c>
      <c r="L36" s="152"/>
      <c r="M36" s="34">
        <f t="shared" si="1"/>
        <v>6109.1</v>
      </c>
      <c r="N36" s="86"/>
      <c r="O36" s="94">
        <f t="shared" si="2"/>
        <v>6109.1</v>
      </c>
      <c r="P36" s="86">
        <f t="shared" si="5"/>
        <v>0</v>
      </c>
      <c r="Q36" s="94">
        <f t="shared" si="3"/>
        <v>6109.1</v>
      </c>
    </row>
    <row r="37" spans="2:17" ht="12.75">
      <c r="B37" s="50" t="s">
        <v>527</v>
      </c>
      <c r="C37" s="77"/>
      <c r="D37" s="78">
        <v>1000</v>
      </c>
      <c r="E37" s="78">
        <v>1004</v>
      </c>
      <c r="F37" s="51" t="s">
        <v>634</v>
      </c>
      <c r="G37" s="31" t="s">
        <v>525</v>
      </c>
      <c r="H37" s="31"/>
      <c r="I37" s="117">
        <f t="shared" si="4"/>
        <v>6109.1</v>
      </c>
      <c r="J37" s="117"/>
      <c r="K37" s="34">
        <f t="shared" si="0"/>
        <v>6109.1</v>
      </c>
      <c r="L37" s="152"/>
      <c r="M37" s="34">
        <f t="shared" si="1"/>
        <v>6109.1</v>
      </c>
      <c r="N37" s="86"/>
      <c r="O37" s="94">
        <f t="shared" si="2"/>
        <v>6109.1</v>
      </c>
      <c r="P37" s="86">
        <f t="shared" si="5"/>
        <v>0</v>
      </c>
      <c r="Q37" s="94">
        <f t="shared" si="3"/>
        <v>6109.1</v>
      </c>
    </row>
    <row r="38" spans="2:17" ht="12.75">
      <c r="B38" s="40" t="s">
        <v>391</v>
      </c>
      <c r="C38" s="79"/>
      <c r="D38" s="78">
        <v>1000</v>
      </c>
      <c r="E38" s="78">
        <v>1004</v>
      </c>
      <c r="F38" s="51" t="s">
        <v>634</v>
      </c>
      <c r="G38" s="31" t="s">
        <v>525</v>
      </c>
      <c r="H38" s="31">
        <v>3</v>
      </c>
      <c r="I38" s="117">
        <v>6109.1</v>
      </c>
      <c r="J38" s="117"/>
      <c r="K38" s="34">
        <f t="shared" si="0"/>
        <v>6109.1</v>
      </c>
      <c r="L38" s="152"/>
      <c r="M38" s="34">
        <f t="shared" si="1"/>
        <v>6109.1</v>
      </c>
      <c r="N38" s="86"/>
      <c r="O38" s="94">
        <f t="shared" si="2"/>
        <v>6109.1</v>
      </c>
      <c r="P38" s="86">
        <v>0</v>
      </c>
      <c r="Q38" s="94">
        <f t="shared" si="3"/>
        <v>6109.1</v>
      </c>
    </row>
    <row r="39" spans="2:17" ht="12.75">
      <c r="B39" s="59" t="s">
        <v>79</v>
      </c>
      <c r="C39" s="81" t="s">
        <v>103</v>
      </c>
      <c r="D39" s="30"/>
      <c r="E39" s="31"/>
      <c r="F39" s="31"/>
      <c r="G39" s="31"/>
      <c r="H39" s="31"/>
      <c r="I39" s="116">
        <f>I45+I100+I107+I114+I127+I151+I165+I178</f>
        <v>22462</v>
      </c>
      <c r="J39" s="116">
        <f>J45+J100+J107+J114+J127+J151+J165+J178</f>
        <v>417.8</v>
      </c>
      <c r="K39" s="32">
        <f t="shared" si="0"/>
        <v>22879.8</v>
      </c>
      <c r="L39" s="154">
        <f>L45+L100+L107+L114+L127+L151+L165+L178</f>
        <v>6408.1</v>
      </c>
      <c r="M39" s="32">
        <f t="shared" si="1"/>
        <v>29287.9</v>
      </c>
      <c r="N39" s="104">
        <f>N45+N100+N107+N114+N127+N151+N165+N178</f>
        <v>164.2</v>
      </c>
      <c r="O39" s="103">
        <f t="shared" si="2"/>
        <v>29452.100000000002</v>
      </c>
      <c r="P39" s="104">
        <f>P45+P100+P107+P114+P127+P151+P165+P178</f>
        <v>3810.5</v>
      </c>
      <c r="Q39" s="103">
        <f t="shared" si="3"/>
        <v>33262.600000000006</v>
      </c>
    </row>
    <row r="40" spans="2:17" ht="12.75">
      <c r="B40" s="50" t="s">
        <v>406</v>
      </c>
      <c r="C40" s="81"/>
      <c r="D40" s="30"/>
      <c r="E40" s="31"/>
      <c r="F40" s="31"/>
      <c r="G40" s="31"/>
      <c r="H40" s="31" t="s">
        <v>401</v>
      </c>
      <c r="I40" s="117">
        <f>I174</f>
        <v>911.5</v>
      </c>
      <c r="J40" s="117"/>
      <c r="K40" s="34">
        <f t="shared" si="0"/>
        <v>911.5</v>
      </c>
      <c r="L40" s="152">
        <f>L174</f>
        <v>0</v>
      </c>
      <c r="M40" s="34">
        <f t="shared" si="1"/>
        <v>911.5</v>
      </c>
      <c r="N40" s="86"/>
      <c r="O40" s="94">
        <f t="shared" si="2"/>
        <v>911.5</v>
      </c>
      <c r="P40" s="86">
        <f>P174</f>
        <v>0</v>
      </c>
      <c r="Q40" s="94">
        <f t="shared" si="3"/>
        <v>911.5</v>
      </c>
    </row>
    <row r="41" spans="2:17" ht="12.75">
      <c r="B41" s="50" t="s">
        <v>413</v>
      </c>
      <c r="C41" s="76"/>
      <c r="D41" s="30"/>
      <c r="E41" s="31"/>
      <c r="F41" s="31"/>
      <c r="G41" s="31"/>
      <c r="H41" s="19">
        <v>2</v>
      </c>
      <c r="I41" s="117">
        <f>I51+I54+I57+I83+I86+I89+I99+I106+I113+I120+I126+I150+I156+I158+I184+I175+I177+I137</f>
        <v>21163</v>
      </c>
      <c r="J41" s="117">
        <f>J51+J54+J57+J67+J75+J164</f>
        <v>267.8</v>
      </c>
      <c r="K41" s="34">
        <f t="shared" si="0"/>
        <v>21430.8</v>
      </c>
      <c r="L41" s="152">
        <f>L51+L54+L57+L67+L75+L83+L86+L89+L99+L106+L113+L120+L126+L137+L150+L156+L158+L164+L175+L177+L184+L194</f>
        <v>15</v>
      </c>
      <c r="M41" s="34">
        <f t="shared" si="1"/>
        <v>21445.8</v>
      </c>
      <c r="N41" s="86">
        <f>N51+N54+N57+N67+N75+N83+N86+N89+N99+N106+N113+N120+N126+N137+N150+N156+N158+N164+N175+N184+N194</f>
        <v>164.2</v>
      </c>
      <c r="O41" s="94">
        <f t="shared" si="2"/>
        <v>21610</v>
      </c>
      <c r="P41" s="86">
        <f>P51+P54+P57+P61+P67+P75+P83+P86+P89+P99+P106+P113+P120+P126+P137+P144+P150+P156+P158+P164+P175+P177+P184+P194</f>
        <v>3695.8</v>
      </c>
      <c r="Q41" s="94">
        <f t="shared" si="3"/>
        <v>25305.8</v>
      </c>
    </row>
    <row r="42" spans="2:17" ht="12.75">
      <c r="B42" s="50" t="s">
        <v>391</v>
      </c>
      <c r="C42" s="76"/>
      <c r="D42" s="30"/>
      <c r="E42" s="31"/>
      <c r="F42" s="31"/>
      <c r="G42" s="31"/>
      <c r="H42" s="19">
        <v>3</v>
      </c>
      <c r="I42" s="117">
        <f>I68+I71+I76+I79</f>
        <v>387.49999999999994</v>
      </c>
      <c r="J42" s="117">
        <f>J68+J71+J76+J79+J170</f>
        <v>150</v>
      </c>
      <c r="K42" s="34">
        <f t="shared" si="0"/>
        <v>537.5</v>
      </c>
      <c r="L42" s="152">
        <f>L68+L71+L76+L79+L138+L170</f>
        <v>485.6</v>
      </c>
      <c r="M42" s="34">
        <f t="shared" si="1"/>
        <v>1023.1</v>
      </c>
      <c r="N42" s="86"/>
      <c r="O42" s="94">
        <f t="shared" si="2"/>
        <v>1023.1</v>
      </c>
      <c r="P42" s="86">
        <f>P68+P71+P76+P79+P95+P138+P170</f>
        <v>114.7</v>
      </c>
      <c r="Q42" s="94">
        <f t="shared" si="3"/>
        <v>1137.8</v>
      </c>
    </row>
    <row r="43" spans="2:17" ht="12.75">
      <c r="B43" s="50" t="s">
        <v>392</v>
      </c>
      <c r="C43" s="76"/>
      <c r="D43" s="30"/>
      <c r="E43" s="31"/>
      <c r="F43" s="31"/>
      <c r="G43" s="31"/>
      <c r="H43" s="19">
        <v>4</v>
      </c>
      <c r="I43" s="117"/>
      <c r="J43" s="117"/>
      <c r="K43" s="34"/>
      <c r="L43" s="152">
        <f>L190</f>
        <v>4865</v>
      </c>
      <c r="M43" s="34">
        <f t="shared" si="1"/>
        <v>4865</v>
      </c>
      <c r="N43" s="86"/>
      <c r="O43" s="94">
        <f t="shared" si="2"/>
        <v>4865</v>
      </c>
      <c r="P43" s="86">
        <f>P190</f>
        <v>0</v>
      </c>
      <c r="Q43" s="94">
        <f t="shared" si="3"/>
        <v>4865</v>
      </c>
    </row>
    <row r="44" spans="2:17" ht="12.75">
      <c r="B44" s="161" t="s">
        <v>48</v>
      </c>
      <c r="C44" s="76"/>
      <c r="D44" s="30"/>
      <c r="E44" s="31"/>
      <c r="F44" s="31"/>
      <c r="G44" s="31"/>
      <c r="H44" s="19">
        <v>5</v>
      </c>
      <c r="I44" s="117"/>
      <c r="J44" s="117"/>
      <c r="K44" s="34"/>
      <c r="L44" s="152">
        <f>L133</f>
        <v>1042.5</v>
      </c>
      <c r="M44" s="34">
        <f t="shared" si="1"/>
        <v>1042.5</v>
      </c>
      <c r="N44" s="86"/>
      <c r="O44" s="94">
        <f t="shared" si="2"/>
        <v>1042.5</v>
      </c>
      <c r="P44" s="86">
        <f>P133</f>
        <v>0</v>
      </c>
      <c r="Q44" s="94">
        <f t="shared" si="3"/>
        <v>1042.5</v>
      </c>
    </row>
    <row r="45" spans="2:17" ht="12.75">
      <c r="B45" s="40" t="s">
        <v>311</v>
      </c>
      <c r="C45" s="76"/>
      <c r="D45" s="31" t="s">
        <v>353</v>
      </c>
      <c r="E45" s="31"/>
      <c r="F45" s="31"/>
      <c r="G45" s="31"/>
      <c r="H45" s="31"/>
      <c r="I45" s="117">
        <f>I46+I62</f>
        <v>11420.499999999998</v>
      </c>
      <c r="J45" s="117">
        <f>J46+J62</f>
        <v>258.8</v>
      </c>
      <c r="K45" s="34">
        <f t="shared" si="0"/>
        <v>11679.299999999997</v>
      </c>
      <c r="L45" s="152"/>
      <c r="M45" s="34">
        <f t="shared" si="1"/>
        <v>11679.299999999997</v>
      </c>
      <c r="N45" s="86">
        <f>N46+N62</f>
        <v>236</v>
      </c>
      <c r="O45" s="94">
        <f t="shared" si="2"/>
        <v>11915.299999999997</v>
      </c>
      <c r="P45" s="86">
        <f>P46+P62</f>
        <v>2777.4</v>
      </c>
      <c r="Q45" s="94">
        <f t="shared" si="3"/>
        <v>14692.699999999997</v>
      </c>
    </row>
    <row r="46" spans="2:17" ht="25.5">
      <c r="B46" s="50" t="s">
        <v>428</v>
      </c>
      <c r="C46" s="80"/>
      <c r="D46" s="31" t="s">
        <v>353</v>
      </c>
      <c r="E46" s="31" t="s">
        <v>356</v>
      </c>
      <c r="F46" s="78"/>
      <c r="G46" s="31"/>
      <c r="H46" s="31"/>
      <c r="I46" s="117">
        <f>I47</f>
        <v>10713.199999999999</v>
      </c>
      <c r="J46" s="117">
        <f>J47</f>
        <v>235.5</v>
      </c>
      <c r="K46" s="34">
        <f t="shared" si="0"/>
        <v>10948.699999999999</v>
      </c>
      <c r="L46" s="152"/>
      <c r="M46" s="34">
        <f t="shared" si="1"/>
        <v>10948.699999999999</v>
      </c>
      <c r="N46" s="86">
        <f>N47</f>
        <v>144</v>
      </c>
      <c r="O46" s="94">
        <f t="shared" si="2"/>
        <v>11092.699999999999</v>
      </c>
      <c r="P46" s="86">
        <f>P47+P58</f>
        <v>2673.6</v>
      </c>
      <c r="Q46" s="94">
        <f t="shared" si="3"/>
        <v>13766.3</v>
      </c>
    </row>
    <row r="47" spans="2:17" ht="12.75">
      <c r="B47" s="40" t="s">
        <v>414</v>
      </c>
      <c r="C47" s="79"/>
      <c r="D47" s="31" t="s">
        <v>353</v>
      </c>
      <c r="E47" s="31" t="s">
        <v>356</v>
      </c>
      <c r="F47" s="78" t="s">
        <v>415</v>
      </c>
      <c r="G47" s="31"/>
      <c r="H47" s="31"/>
      <c r="I47" s="117">
        <f>I48</f>
        <v>10713.199999999999</v>
      </c>
      <c r="J47" s="117">
        <f>J48</f>
        <v>235.5</v>
      </c>
      <c r="K47" s="34">
        <f t="shared" si="0"/>
        <v>10948.699999999999</v>
      </c>
      <c r="L47" s="152"/>
      <c r="M47" s="34">
        <f t="shared" si="1"/>
        <v>10948.699999999999</v>
      </c>
      <c r="N47" s="86">
        <f>N48</f>
        <v>144</v>
      </c>
      <c r="O47" s="94">
        <f t="shared" si="2"/>
        <v>11092.699999999999</v>
      </c>
      <c r="P47" s="86">
        <f>P48</f>
        <v>2663.6</v>
      </c>
      <c r="Q47" s="94">
        <f t="shared" si="3"/>
        <v>13756.3</v>
      </c>
    </row>
    <row r="48" spans="2:17" ht="12.75">
      <c r="B48" s="40" t="s">
        <v>422</v>
      </c>
      <c r="C48" s="79"/>
      <c r="D48" s="31" t="s">
        <v>353</v>
      </c>
      <c r="E48" s="31" t="s">
        <v>356</v>
      </c>
      <c r="F48" s="78" t="s">
        <v>423</v>
      </c>
      <c r="G48" s="31"/>
      <c r="H48" s="31"/>
      <c r="I48" s="117">
        <f>I49+I52+I55</f>
        <v>10713.199999999999</v>
      </c>
      <c r="J48" s="117">
        <f>J49+J52+J55</f>
        <v>235.5</v>
      </c>
      <c r="K48" s="34">
        <f t="shared" si="0"/>
        <v>10948.699999999999</v>
      </c>
      <c r="L48" s="152"/>
      <c r="M48" s="34">
        <f t="shared" si="1"/>
        <v>10948.699999999999</v>
      </c>
      <c r="N48" s="86">
        <f>N49+N52+N55</f>
        <v>144</v>
      </c>
      <c r="O48" s="94">
        <f t="shared" si="2"/>
        <v>11092.699999999999</v>
      </c>
      <c r="P48" s="86">
        <f>P49+P52+P55</f>
        <v>2663.6</v>
      </c>
      <c r="Q48" s="94">
        <f t="shared" si="3"/>
        <v>13756.3</v>
      </c>
    </row>
    <row r="49" spans="2:17" ht="25.5">
      <c r="B49" s="40" t="s">
        <v>417</v>
      </c>
      <c r="C49" s="79"/>
      <c r="D49" s="31" t="s">
        <v>353</v>
      </c>
      <c r="E49" s="31" t="s">
        <v>356</v>
      </c>
      <c r="F49" s="78" t="s">
        <v>423</v>
      </c>
      <c r="G49" s="31" t="s">
        <v>217</v>
      </c>
      <c r="H49" s="31"/>
      <c r="I49" s="117">
        <f>I50</f>
        <v>8750.8</v>
      </c>
      <c r="J49" s="117">
        <f>J50</f>
        <v>235.5</v>
      </c>
      <c r="K49" s="34">
        <f t="shared" si="0"/>
        <v>8986.3</v>
      </c>
      <c r="L49" s="152"/>
      <c r="M49" s="34">
        <f t="shared" si="1"/>
        <v>8986.3</v>
      </c>
      <c r="N49" s="86"/>
      <c r="O49" s="94">
        <f t="shared" si="2"/>
        <v>8986.3</v>
      </c>
      <c r="P49" s="86">
        <f>P50</f>
        <v>1787.3</v>
      </c>
      <c r="Q49" s="94">
        <f t="shared" si="3"/>
        <v>10773.599999999999</v>
      </c>
    </row>
    <row r="50" spans="2:17" ht="12.75">
      <c r="B50" s="40" t="s">
        <v>418</v>
      </c>
      <c r="C50" s="79"/>
      <c r="D50" s="31" t="s">
        <v>353</v>
      </c>
      <c r="E50" s="31" t="s">
        <v>356</v>
      </c>
      <c r="F50" s="78" t="s">
        <v>423</v>
      </c>
      <c r="G50" s="31" t="s">
        <v>419</v>
      </c>
      <c r="H50" s="31"/>
      <c r="I50" s="117">
        <f>I51</f>
        <v>8750.8</v>
      </c>
      <c r="J50" s="117">
        <f>J51</f>
        <v>235.5</v>
      </c>
      <c r="K50" s="34">
        <f t="shared" si="0"/>
        <v>8986.3</v>
      </c>
      <c r="L50" s="152"/>
      <c r="M50" s="34">
        <f t="shared" si="1"/>
        <v>8986.3</v>
      </c>
      <c r="N50" s="86"/>
      <c r="O50" s="94">
        <f t="shared" si="2"/>
        <v>8986.3</v>
      </c>
      <c r="P50" s="86">
        <f>P51</f>
        <v>1787.3</v>
      </c>
      <c r="Q50" s="94">
        <f t="shared" si="3"/>
        <v>10773.599999999999</v>
      </c>
    </row>
    <row r="51" spans="2:17" ht="12.75">
      <c r="B51" s="40" t="s">
        <v>413</v>
      </c>
      <c r="C51" s="79"/>
      <c r="D51" s="31" t="s">
        <v>353</v>
      </c>
      <c r="E51" s="31" t="s">
        <v>356</v>
      </c>
      <c r="F51" s="78" t="s">
        <v>423</v>
      </c>
      <c r="G51" s="31" t="s">
        <v>419</v>
      </c>
      <c r="H51" s="31">
        <v>2</v>
      </c>
      <c r="I51" s="117">
        <v>8750.8</v>
      </c>
      <c r="J51" s="117">
        <v>235.5</v>
      </c>
      <c r="K51" s="34">
        <f t="shared" si="0"/>
        <v>8986.3</v>
      </c>
      <c r="L51" s="152"/>
      <c r="M51" s="34">
        <f t="shared" si="1"/>
        <v>8986.3</v>
      </c>
      <c r="N51" s="86"/>
      <c r="O51" s="94">
        <f t="shared" si="2"/>
        <v>8986.3</v>
      </c>
      <c r="P51" s="86">
        <v>1787.3</v>
      </c>
      <c r="Q51" s="94">
        <f t="shared" si="3"/>
        <v>10773.599999999999</v>
      </c>
    </row>
    <row r="52" spans="2:17" ht="12.75">
      <c r="B52" s="50" t="s">
        <v>424</v>
      </c>
      <c r="C52" s="77"/>
      <c r="D52" s="31" t="s">
        <v>353</v>
      </c>
      <c r="E52" s="31" t="s">
        <v>356</v>
      </c>
      <c r="F52" s="78" t="s">
        <v>423</v>
      </c>
      <c r="G52" s="31" t="s">
        <v>425</v>
      </c>
      <c r="H52" s="31"/>
      <c r="I52" s="117">
        <f>I53</f>
        <v>1950.4</v>
      </c>
      <c r="J52" s="117"/>
      <c r="K52" s="34">
        <f t="shared" si="0"/>
        <v>1950.4</v>
      </c>
      <c r="L52" s="152"/>
      <c r="M52" s="34">
        <f t="shared" si="1"/>
        <v>1950.4</v>
      </c>
      <c r="N52" s="86">
        <f>N53</f>
        <v>144</v>
      </c>
      <c r="O52" s="94">
        <f t="shared" si="2"/>
        <v>2094.4</v>
      </c>
      <c r="P52" s="86">
        <f>P53</f>
        <v>871.3</v>
      </c>
      <c r="Q52" s="94">
        <f t="shared" si="3"/>
        <v>2965.7</v>
      </c>
    </row>
    <row r="53" spans="2:17" ht="12.75">
      <c r="B53" s="50" t="s">
        <v>426</v>
      </c>
      <c r="C53" s="77"/>
      <c r="D53" s="31" t="s">
        <v>353</v>
      </c>
      <c r="E53" s="31" t="s">
        <v>356</v>
      </c>
      <c r="F53" s="78" t="s">
        <v>423</v>
      </c>
      <c r="G53" s="31" t="s">
        <v>427</v>
      </c>
      <c r="H53" s="31"/>
      <c r="I53" s="117">
        <f>I54</f>
        <v>1950.4</v>
      </c>
      <c r="J53" s="117"/>
      <c r="K53" s="34">
        <f t="shared" si="0"/>
        <v>1950.4</v>
      </c>
      <c r="L53" s="152"/>
      <c r="M53" s="34">
        <f t="shared" si="1"/>
        <v>1950.4</v>
      </c>
      <c r="N53" s="86">
        <f>N54</f>
        <v>144</v>
      </c>
      <c r="O53" s="94">
        <f t="shared" si="2"/>
        <v>2094.4</v>
      </c>
      <c r="P53" s="86">
        <f>P54</f>
        <v>871.3</v>
      </c>
      <c r="Q53" s="94">
        <f t="shared" si="3"/>
        <v>2965.7</v>
      </c>
    </row>
    <row r="54" spans="2:17" ht="12.75">
      <c r="B54" s="40" t="s">
        <v>413</v>
      </c>
      <c r="C54" s="79"/>
      <c r="D54" s="31" t="s">
        <v>353</v>
      </c>
      <c r="E54" s="31" t="s">
        <v>356</v>
      </c>
      <c r="F54" s="78" t="s">
        <v>423</v>
      </c>
      <c r="G54" s="31" t="s">
        <v>427</v>
      </c>
      <c r="H54" s="31">
        <v>2</v>
      </c>
      <c r="I54" s="117">
        <v>1950.4</v>
      </c>
      <c r="J54" s="117"/>
      <c r="K54" s="34">
        <f t="shared" si="0"/>
        <v>1950.4</v>
      </c>
      <c r="L54" s="152"/>
      <c r="M54" s="34">
        <f t="shared" si="1"/>
        <v>1950.4</v>
      </c>
      <c r="N54" s="86">
        <v>144</v>
      </c>
      <c r="O54" s="94">
        <f t="shared" si="2"/>
        <v>2094.4</v>
      </c>
      <c r="P54" s="86">
        <v>871.3</v>
      </c>
      <c r="Q54" s="94">
        <f t="shared" si="3"/>
        <v>2965.7</v>
      </c>
    </row>
    <row r="55" spans="2:17" ht="12.75">
      <c r="B55" s="50" t="s">
        <v>429</v>
      </c>
      <c r="C55" s="77"/>
      <c r="D55" s="31" t="s">
        <v>353</v>
      </c>
      <c r="E55" s="31" t="s">
        <v>356</v>
      </c>
      <c r="F55" s="78" t="s">
        <v>423</v>
      </c>
      <c r="G55" s="31" t="s">
        <v>103</v>
      </c>
      <c r="H55" s="31"/>
      <c r="I55" s="117">
        <f>I56</f>
        <v>12</v>
      </c>
      <c r="J55" s="117"/>
      <c r="K55" s="34">
        <f t="shared" si="0"/>
        <v>12</v>
      </c>
      <c r="L55" s="152"/>
      <c r="M55" s="34">
        <f t="shared" si="1"/>
        <v>12</v>
      </c>
      <c r="N55" s="86"/>
      <c r="O55" s="94">
        <f t="shared" si="2"/>
        <v>12</v>
      </c>
      <c r="P55" s="86">
        <f>P56</f>
        <v>5</v>
      </c>
      <c r="Q55" s="94">
        <f t="shared" si="3"/>
        <v>17</v>
      </c>
    </row>
    <row r="56" spans="2:17" ht="12.75">
      <c r="B56" s="50" t="s">
        <v>430</v>
      </c>
      <c r="C56" s="77"/>
      <c r="D56" s="31" t="s">
        <v>353</v>
      </c>
      <c r="E56" s="31" t="s">
        <v>356</v>
      </c>
      <c r="F56" s="78" t="s">
        <v>423</v>
      </c>
      <c r="G56" s="31" t="s">
        <v>431</v>
      </c>
      <c r="H56" s="31"/>
      <c r="I56" s="117">
        <f>I57</f>
        <v>12</v>
      </c>
      <c r="J56" s="117"/>
      <c r="K56" s="34">
        <f t="shared" si="0"/>
        <v>12</v>
      </c>
      <c r="L56" s="152"/>
      <c r="M56" s="34">
        <f t="shared" si="1"/>
        <v>12</v>
      </c>
      <c r="N56" s="86"/>
      <c r="O56" s="94">
        <f t="shared" si="2"/>
        <v>12</v>
      </c>
      <c r="P56" s="86">
        <f>P57</f>
        <v>5</v>
      </c>
      <c r="Q56" s="94">
        <f t="shared" si="3"/>
        <v>17</v>
      </c>
    </row>
    <row r="57" spans="2:17" ht="12.75">
      <c r="B57" s="40" t="s">
        <v>413</v>
      </c>
      <c r="C57" s="79"/>
      <c r="D57" s="31" t="s">
        <v>353</v>
      </c>
      <c r="E57" s="31" t="s">
        <v>356</v>
      </c>
      <c r="F57" s="78" t="s">
        <v>423</v>
      </c>
      <c r="G57" s="31" t="s">
        <v>431</v>
      </c>
      <c r="H57" s="31">
        <v>2</v>
      </c>
      <c r="I57" s="117">
        <v>12</v>
      </c>
      <c r="J57" s="117"/>
      <c r="K57" s="34">
        <f t="shared" si="0"/>
        <v>12</v>
      </c>
      <c r="L57" s="152"/>
      <c r="M57" s="34">
        <f t="shared" si="1"/>
        <v>12</v>
      </c>
      <c r="N57" s="86"/>
      <c r="O57" s="94">
        <f t="shared" si="2"/>
        <v>12</v>
      </c>
      <c r="P57" s="86">
        <v>5</v>
      </c>
      <c r="Q57" s="94">
        <f t="shared" si="3"/>
        <v>17</v>
      </c>
    </row>
    <row r="58" spans="2:17" ht="12.75">
      <c r="B58" s="55" t="s">
        <v>362</v>
      </c>
      <c r="C58" s="79"/>
      <c r="D58" s="31" t="s">
        <v>353</v>
      </c>
      <c r="E58" s="31" t="s">
        <v>356</v>
      </c>
      <c r="F58" s="31" t="s">
        <v>361</v>
      </c>
      <c r="G58" s="31"/>
      <c r="H58" s="31"/>
      <c r="I58" s="117"/>
      <c r="J58" s="117"/>
      <c r="K58" s="34"/>
      <c r="L58" s="152"/>
      <c r="M58" s="34"/>
      <c r="N58" s="86"/>
      <c r="O58" s="94"/>
      <c r="P58" s="86">
        <f>P59</f>
        <v>10</v>
      </c>
      <c r="Q58" s="94">
        <f t="shared" si="3"/>
        <v>10</v>
      </c>
    </row>
    <row r="59" spans="2:17" ht="12.75">
      <c r="B59" s="40" t="s">
        <v>363</v>
      </c>
      <c r="C59" s="79"/>
      <c r="D59" s="31" t="s">
        <v>353</v>
      </c>
      <c r="E59" s="31" t="s">
        <v>356</v>
      </c>
      <c r="F59" s="31" t="s">
        <v>364</v>
      </c>
      <c r="G59" s="31"/>
      <c r="H59" s="31"/>
      <c r="I59" s="117"/>
      <c r="J59" s="117"/>
      <c r="K59" s="34"/>
      <c r="L59" s="152"/>
      <c r="M59" s="34"/>
      <c r="N59" s="86"/>
      <c r="O59" s="94"/>
      <c r="P59" s="86">
        <f>P60</f>
        <v>10</v>
      </c>
      <c r="Q59" s="94">
        <f t="shared" si="3"/>
        <v>10</v>
      </c>
    </row>
    <row r="60" spans="2:17" ht="12.75">
      <c r="B60" s="50" t="s">
        <v>424</v>
      </c>
      <c r="C60" s="79"/>
      <c r="D60" s="31" t="s">
        <v>353</v>
      </c>
      <c r="E60" s="31" t="s">
        <v>356</v>
      </c>
      <c r="F60" s="31" t="s">
        <v>364</v>
      </c>
      <c r="G60" s="31" t="s">
        <v>425</v>
      </c>
      <c r="H60" s="31"/>
      <c r="I60" s="117"/>
      <c r="J60" s="117"/>
      <c r="K60" s="34"/>
      <c r="L60" s="152"/>
      <c r="M60" s="34"/>
      <c r="N60" s="86"/>
      <c r="O60" s="94"/>
      <c r="P60" s="86">
        <f>P61</f>
        <v>10</v>
      </c>
      <c r="Q60" s="94">
        <f t="shared" si="3"/>
        <v>10</v>
      </c>
    </row>
    <row r="61" spans="2:17" ht="12.75">
      <c r="B61" s="40"/>
      <c r="C61" s="79"/>
      <c r="D61" s="31" t="s">
        <v>353</v>
      </c>
      <c r="E61" s="31" t="s">
        <v>356</v>
      </c>
      <c r="F61" s="31" t="s">
        <v>364</v>
      </c>
      <c r="G61" s="31" t="s">
        <v>427</v>
      </c>
      <c r="H61" s="31" t="s">
        <v>402</v>
      </c>
      <c r="I61" s="117"/>
      <c r="J61" s="117"/>
      <c r="K61" s="34"/>
      <c r="L61" s="152"/>
      <c r="M61" s="34"/>
      <c r="N61" s="86"/>
      <c r="O61" s="94"/>
      <c r="P61" s="86">
        <v>10</v>
      </c>
      <c r="Q61" s="94">
        <f t="shared" si="3"/>
        <v>10</v>
      </c>
    </row>
    <row r="62" spans="2:17" ht="12.75">
      <c r="B62" s="50" t="s">
        <v>313</v>
      </c>
      <c r="C62" s="77"/>
      <c r="D62" s="31" t="s">
        <v>353</v>
      </c>
      <c r="E62" s="31" t="s">
        <v>334</v>
      </c>
      <c r="F62" s="78"/>
      <c r="G62" s="31"/>
      <c r="H62" s="31"/>
      <c r="I62" s="117">
        <f>I63+I90</f>
        <v>707.3</v>
      </c>
      <c r="J62" s="117">
        <f>J63+J90</f>
        <v>23.299999999999997</v>
      </c>
      <c r="K62" s="34">
        <f t="shared" si="0"/>
        <v>730.5999999999999</v>
      </c>
      <c r="L62" s="152"/>
      <c r="M62" s="34">
        <f t="shared" si="1"/>
        <v>730.5999999999999</v>
      </c>
      <c r="N62" s="86">
        <f>N63+N90</f>
        <v>92</v>
      </c>
      <c r="O62" s="94">
        <f t="shared" si="2"/>
        <v>822.5999999999999</v>
      </c>
      <c r="P62" s="86">
        <f>P63+P90</f>
        <v>103.80000000000001</v>
      </c>
      <c r="Q62" s="94">
        <f t="shared" si="3"/>
        <v>926.3999999999999</v>
      </c>
    </row>
    <row r="63" spans="2:17" ht="12.75">
      <c r="B63" s="50" t="s">
        <v>414</v>
      </c>
      <c r="C63" s="77"/>
      <c r="D63" s="31" t="s">
        <v>353</v>
      </c>
      <c r="E63" s="31" t="s">
        <v>334</v>
      </c>
      <c r="F63" s="78" t="s">
        <v>415</v>
      </c>
      <c r="G63" s="31"/>
      <c r="H63" s="31"/>
      <c r="I63" s="117">
        <f>I64+I72+I80</f>
        <v>653.3</v>
      </c>
      <c r="J63" s="117">
        <f>J64+J72</f>
        <v>23.299999999999997</v>
      </c>
      <c r="K63" s="34">
        <f t="shared" si="0"/>
        <v>676.5999999999999</v>
      </c>
      <c r="L63" s="152"/>
      <c r="M63" s="34">
        <f t="shared" si="1"/>
        <v>676.5999999999999</v>
      </c>
      <c r="N63" s="86">
        <f>N64+N72+N80</f>
        <v>92</v>
      </c>
      <c r="O63" s="94">
        <f t="shared" si="2"/>
        <v>768.5999999999999</v>
      </c>
      <c r="P63" s="86">
        <f>P64+P72+P80</f>
        <v>108.80000000000001</v>
      </c>
      <c r="Q63" s="94">
        <f t="shared" si="3"/>
        <v>877.3999999999999</v>
      </c>
    </row>
    <row r="64" spans="2:17" ht="25.5">
      <c r="B64" s="50" t="s">
        <v>432</v>
      </c>
      <c r="C64" s="77"/>
      <c r="D64" s="31" t="s">
        <v>353</v>
      </c>
      <c r="E64" s="31" t="s">
        <v>334</v>
      </c>
      <c r="F64" s="72" t="s">
        <v>433</v>
      </c>
      <c r="G64" s="31"/>
      <c r="H64" s="31"/>
      <c r="I64" s="117">
        <f>I65+I69</f>
        <v>193.89999999999998</v>
      </c>
      <c r="J64" s="117">
        <f>J65</f>
        <v>11.6</v>
      </c>
      <c r="K64" s="34">
        <f t="shared" si="0"/>
        <v>205.49999999999997</v>
      </c>
      <c r="L64" s="152"/>
      <c r="M64" s="34">
        <f t="shared" si="1"/>
        <v>205.49999999999997</v>
      </c>
      <c r="N64" s="86"/>
      <c r="O64" s="94">
        <f t="shared" si="2"/>
        <v>205.49999999999997</v>
      </c>
      <c r="P64" s="86">
        <f>P65+P69</f>
        <v>16.3</v>
      </c>
      <c r="Q64" s="94">
        <f t="shared" si="3"/>
        <v>221.79999999999998</v>
      </c>
    </row>
    <row r="65" spans="2:17" ht="25.5">
      <c r="B65" s="40" t="s">
        <v>417</v>
      </c>
      <c r="C65" s="79"/>
      <c r="D65" s="31" t="s">
        <v>353</v>
      </c>
      <c r="E65" s="31" t="s">
        <v>334</v>
      </c>
      <c r="F65" s="72" t="s">
        <v>433</v>
      </c>
      <c r="G65" s="31" t="s">
        <v>217</v>
      </c>
      <c r="H65" s="31"/>
      <c r="I65" s="117">
        <f>I66</f>
        <v>184.2</v>
      </c>
      <c r="J65" s="117">
        <f>J66</f>
        <v>11.6</v>
      </c>
      <c r="K65" s="34">
        <f t="shared" si="0"/>
        <v>195.79999999999998</v>
      </c>
      <c r="L65" s="152"/>
      <c r="M65" s="34">
        <f t="shared" si="1"/>
        <v>195.79999999999998</v>
      </c>
      <c r="N65" s="86"/>
      <c r="O65" s="94">
        <f t="shared" si="2"/>
        <v>195.79999999999998</v>
      </c>
      <c r="P65" s="86">
        <f>P66</f>
        <v>16.3</v>
      </c>
      <c r="Q65" s="94">
        <f t="shared" si="3"/>
        <v>212.1</v>
      </c>
    </row>
    <row r="66" spans="2:17" ht="12.75">
      <c r="B66" s="40" t="s">
        <v>418</v>
      </c>
      <c r="C66" s="79"/>
      <c r="D66" s="31" t="s">
        <v>353</v>
      </c>
      <c r="E66" s="31" t="s">
        <v>334</v>
      </c>
      <c r="F66" s="72" t="s">
        <v>433</v>
      </c>
      <c r="G66" s="31" t="s">
        <v>419</v>
      </c>
      <c r="H66" s="31"/>
      <c r="I66" s="117">
        <f>I68</f>
        <v>184.2</v>
      </c>
      <c r="J66" s="117">
        <f>J67+J68</f>
        <v>11.6</v>
      </c>
      <c r="K66" s="34">
        <f t="shared" si="0"/>
        <v>195.79999999999998</v>
      </c>
      <c r="L66" s="152"/>
      <c r="M66" s="34">
        <f t="shared" si="1"/>
        <v>195.79999999999998</v>
      </c>
      <c r="N66" s="86"/>
      <c r="O66" s="94">
        <f t="shared" si="2"/>
        <v>195.79999999999998</v>
      </c>
      <c r="P66" s="86">
        <f>P67+P68</f>
        <v>16.3</v>
      </c>
      <c r="Q66" s="94">
        <f t="shared" si="3"/>
        <v>212.1</v>
      </c>
    </row>
    <row r="67" spans="2:17" ht="12.75">
      <c r="B67" s="40" t="s">
        <v>413</v>
      </c>
      <c r="C67" s="79"/>
      <c r="D67" s="31" t="s">
        <v>353</v>
      </c>
      <c r="E67" s="31" t="s">
        <v>334</v>
      </c>
      <c r="F67" s="72" t="s">
        <v>433</v>
      </c>
      <c r="G67" s="31" t="s">
        <v>419</v>
      </c>
      <c r="H67" s="31" t="s">
        <v>402</v>
      </c>
      <c r="I67" s="117"/>
      <c r="J67" s="117">
        <v>11.6</v>
      </c>
      <c r="K67" s="34">
        <f t="shared" si="0"/>
        <v>11.6</v>
      </c>
      <c r="L67" s="152"/>
      <c r="M67" s="34">
        <f t="shared" si="1"/>
        <v>11.6</v>
      </c>
      <c r="N67" s="86"/>
      <c r="O67" s="94">
        <f t="shared" si="2"/>
        <v>11.6</v>
      </c>
      <c r="P67" s="86">
        <v>16.3</v>
      </c>
      <c r="Q67" s="94">
        <f t="shared" si="3"/>
        <v>27.9</v>
      </c>
    </row>
    <row r="68" spans="2:17" ht="12.75">
      <c r="B68" s="40" t="s">
        <v>391</v>
      </c>
      <c r="C68" s="79"/>
      <c r="D68" s="31" t="s">
        <v>353</v>
      </c>
      <c r="E68" s="31" t="s">
        <v>334</v>
      </c>
      <c r="F68" s="72" t="s">
        <v>433</v>
      </c>
      <c r="G68" s="31" t="s">
        <v>419</v>
      </c>
      <c r="H68" s="31">
        <v>3</v>
      </c>
      <c r="I68" s="117">
        <v>184.2</v>
      </c>
      <c r="J68" s="117"/>
      <c r="K68" s="34">
        <f t="shared" si="0"/>
        <v>184.2</v>
      </c>
      <c r="L68" s="152"/>
      <c r="M68" s="34">
        <f t="shared" si="1"/>
        <v>184.2</v>
      </c>
      <c r="N68" s="86"/>
      <c r="O68" s="94">
        <f t="shared" si="2"/>
        <v>184.2</v>
      </c>
      <c r="P68" s="86"/>
      <c r="Q68" s="94">
        <f t="shared" si="3"/>
        <v>184.2</v>
      </c>
    </row>
    <row r="69" spans="2:17" ht="12.75">
      <c r="B69" s="50" t="s">
        <v>424</v>
      </c>
      <c r="C69" s="77"/>
      <c r="D69" s="31" t="s">
        <v>353</v>
      </c>
      <c r="E69" s="31" t="s">
        <v>334</v>
      </c>
      <c r="F69" s="72" t="s">
        <v>433</v>
      </c>
      <c r="G69" s="31" t="s">
        <v>425</v>
      </c>
      <c r="H69" s="31"/>
      <c r="I69" s="117">
        <f>I70</f>
        <v>9.7</v>
      </c>
      <c r="J69" s="117"/>
      <c r="K69" s="34">
        <f t="shared" si="0"/>
        <v>9.7</v>
      </c>
      <c r="L69" s="152"/>
      <c r="M69" s="34">
        <f t="shared" si="1"/>
        <v>9.7</v>
      </c>
      <c r="N69" s="86"/>
      <c r="O69" s="94">
        <f t="shared" si="2"/>
        <v>9.7</v>
      </c>
      <c r="P69" s="86">
        <f>P70</f>
        <v>0</v>
      </c>
      <c r="Q69" s="94">
        <f t="shared" si="3"/>
        <v>9.7</v>
      </c>
    </row>
    <row r="70" spans="2:17" ht="12.75">
      <c r="B70" s="50" t="s">
        <v>426</v>
      </c>
      <c r="C70" s="77"/>
      <c r="D70" s="31" t="s">
        <v>353</v>
      </c>
      <c r="E70" s="31" t="s">
        <v>334</v>
      </c>
      <c r="F70" s="72" t="s">
        <v>433</v>
      </c>
      <c r="G70" s="31" t="s">
        <v>427</v>
      </c>
      <c r="H70" s="31"/>
      <c r="I70" s="117">
        <f>I71</f>
        <v>9.7</v>
      </c>
      <c r="J70" s="117"/>
      <c r="K70" s="34">
        <f t="shared" si="0"/>
        <v>9.7</v>
      </c>
      <c r="L70" s="152"/>
      <c r="M70" s="34">
        <f t="shared" si="1"/>
        <v>9.7</v>
      </c>
      <c r="N70" s="86"/>
      <c r="O70" s="94">
        <f t="shared" si="2"/>
        <v>9.7</v>
      </c>
      <c r="P70" s="86">
        <f>P71</f>
        <v>0</v>
      </c>
      <c r="Q70" s="94">
        <f t="shared" si="3"/>
        <v>9.7</v>
      </c>
    </row>
    <row r="71" spans="2:17" ht="12.75">
      <c r="B71" s="40" t="s">
        <v>391</v>
      </c>
      <c r="C71" s="79"/>
      <c r="D71" s="31" t="s">
        <v>353</v>
      </c>
      <c r="E71" s="31" t="s">
        <v>334</v>
      </c>
      <c r="F71" s="72" t="s">
        <v>433</v>
      </c>
      <c r="G71" s="31" t="s">
        <v>427</v>
      </c>
      <c r="H71" s="31">
        <v>3</v>
      </c>
      <c r="I71" s="117">
        <v>9.7</v>
      </c>
      <c r="J71" s="117"/>
      <c r="K71" s="34">
        <f t="shared" si="0"/>
        <v>9.7</v>
      </c>
      <c r="L71" s="152"/>
      <c r="M71" s="34">
        <f t="shared" si="1"/>
        <v>9.7</v>
      </c>
      <c r="N71" s="86"/>
      <c r="O71" s="94">
        <f t="shared" si="2"/>
        <v>9.7</v>
      </c>
      <c r="P71" s="86">
        <v>0</v>
      </c>
      <c r="Q71" s="94">
        <f t="shared" si="3"/>
        <v>9.7</v>
      </c>
    </row>
    <row r="72" spans="2:17" ht="12.75">
      <c r="B72" s="50" t="s">
        <v>436</v>
      </c>
      <c r="C72" s="77"/>
      <c r="D72" s="31" t="s">
        <v>353</v>
      </c>
      <c r="E72" s="31" t="s">
        <v>334</v>
      </c>
      <c r="F72" s="78" t="s">
        <v>437</v>
      </c>
      <c r="G72" s="31"/>
      <c r="H72" s="31"/>
      <c r="I72" s="117">
        <f>I73+I77</f>
        <v>193.6</v>
      </c>
      <c r="J72" s="117">
        <f>J73</f>
        <v>11.7</v>
      </c>
      <c r="K72" s="34">
        <f t="shared" si="0"/>
        <v>205.29999999999998</v>
      </c>
      <c r="L72" s="152"/>
      <c r="M72" s="34">
        <f t="shared" si="1"/>
        <v>205.29999999999998</v>
      </c>
      <c r="N72" s="86"/>
      <c r="O72" s="94">
        <f t="shared" si="2"/>
        <v>205.29999999999998</v>
      </c>
      <c r="P72" s="86">
        <f>P73+P77</f>
        <v>16.1</v>
      </c>
      <c r="Q72" s="94">
        <f t="shared" si="3"/>
        <v>221.39999999999998</v>
      </c>
    </row>
    <row r="73" spans="2:17" ht="25.5">
      <c r="B73" s="40" t="s">
        <v>417</v>
      </c>
      <c r="C73" s="79"/>
      <c r="D73" s="31" t="s">
        <v>353</v>
      </c>
      <c r="E73" s="31" t="s">
        <v>334</v>
      </c>
      <c r="F73" s="72" t="s">
        <v>437</v>
      </c>
      <c r="G73" s="31" t="s">
        <v>217</v>
      </c>
      <c r="H73" s="31"/>
      <c r="I73" s="117">
        <f>I74</f>
        <v>184.2</v>
      </c>
      <c r="J73" s="117">
        <f>J74</f>
        <v>11.7</v>
      </c>
      <c r="K73" s="34">
        <f t="shared" si="0"/>
        <v>195.89999999999998</v>
      </c>
      <c r="L73" s="152"/>
      <c r="M73" s="34">
        <f t="shared" si="1"/>
        <v>195.89999999999998</v>
      </c>
      <c r="N73" s="86"/>
      <c r="O73" s="94">
        <f t="shared" si="2"/>
        <v>195.89999999999998</v>
      </c>
      <c r="P73" s="86">
        <f>P74</f>
        <v>16.1</v>
      </c>
      <c r="Q73" s="94">
        <f t="shared" si="3"/>
        <v>211.99999999999997</v>
      </c>
    </row>
    <row r="74" spans="2:17" ht="12.75">
      <c r="B74" s="40" t="s">
        <v>418</v>
      </c>
      <c r="C74" s="79"/>
      <c r="D74" s="31" t="s">
        <v>353</v>
      </c>
      <c r="E74" s="31" t="s">
        <v>334</v>
      </c>
      <c r="F74" s="72" t="s">
        <v>437</v>
      </c>
      <c r="G74" s="31" t="s">
        <v>419</v>
      </c>
      <c r="H74" s="31"/>
      <c r="I74" s="117">
        <f>I76</f>
        <v>184.2</v>
      </c>
      <c r="J74" s="117">
        <f>J75</f>
        <v>11.7</v>
      </c>
      <c r="K74" s="34">
        <f t="shared" si="0"/>
        <v>195.89999999999998</v>
      </c>
      <c r="L74" s="152"/>
      <c r="M74" s="34">
        <f t="shared" si="1"/>
        <v>195.89999999999998</v>
      </c>
      <c r="N74" s="86"/>
      <c r="O74" s="94">
        <f t="shared" si="2"/>
        <v>195.89999999999998</v>
      </c>
      <c r="P74" s="86">
        <f>P75+P76</f>
        <v>16.1</v>
      </c>
      <c r="Q74" s="94">
        <f t="shared" si="3"/>
        <v>211.99999999999997</v>
      </c>
    </row>
    <row r="75" spans="2:17" ht="12.75">
      <c r="B75" s="40" t="s">
        <v>413</v>
      </c>
      <c r="C75" s="79"/>
      <c r="D75" s="31" t="s">
        <v>353</v>
      </c>
      <c r="E75" s="31" t="s">
        <v>334</v>
      </c>
      <c r="F75" s="72" t="s">
        <v>437</v>
      </c>
      <c r="G75" s="31" t="s">
        <v>419</v>
      </c>
      <c r="H75" s="31" t="s">
        <v>402</v>
      </c>
      <c r="I75" s="117"/>
      <c r="J75" s="117">
        <v>11.7</v>
      </c>
      <c r="K75" s="34">
        <f t="shared" si="0"/>
        <v>11.7</v>
      </c>
      <c r="L75" s="152"/>
      <c r="M75" s="34">
        <f t="shared" si="1"/>
        <v>11.7</v>
      </c>
      <c r="N75" s="86"/>
      <c r="O75" s="94">
        <f t="shared" si="2"/>
        <v>11.7</v>
      </c>
      <c r="P75" s="86">
        <v>16.1</v>
      </c>
      <c r="Q75" s="94">
        <f t="shared" si="3"/>
        <v>27.8</v>
      </c>
    </row>
    <row r="76" spans="2:17" ht="12.75">
      <c r="B76" s="40" t="s">
        <v>391</v>
      </c>
      <c r="C76" s="79"/>
      <c r="D76" s="31" t="s">
        <v>353</v>
      </c>
      <c r="E76" s="31" t="s">
        <v>334</v>
      </c>
      <c r="F76" s="72" t="s">
        <v>437</v>
      </c>
      <c r="G76" s="31" t="s">
        <v>419</v>
      </c>
      <c r="H76" s="31">
        <v>3</v>
      </c>
      <c r="I76" s="117">
        <v>184.2</v>
      </c>
      <c r="J76" s="117"/>
      <c r="K76" s="34">
        <f t="shared" si="0"/>
        <v>184.2</v>
      </c>
      <c r="L76" s="152"/>
      <c r="M76" s="34">
        <f t="shared" si="1"/>
        <v>184.2</v>
      </c>
      <c r="N76" s="86"/>
      <c r="O76" s="94">
        <f t="shared" si="2"/>
        <v>184.2</v>
      </c>
      <c r="P76" s="86">
        <v>0</v>
      </c>
      <c r="Q76" s="94">
        <f t="shared" si="3"/>
        <v>184.2</v>
      </c>
    </row>
    <row r="77" spans="2:17" ht="12.75">
      <c r="B77" s="50" t="s">
        <v>424</v>
      </c>
      <c r="C77" s="77"/>
      <c r="D77" s="31" t="s">
        <v>353</v>
      </c>
      <c r="E77" s="31" t="s">
        <v>334</v>
      </c>
      <c r="F77" s="72" t="s">
        <v>437</v>
      </c>
      <c r="G77" s="31" t="s">
        <v>425</v>
      </c>
      <c r="H77" s="31"/>
      <c r="I77" s="117">
        <f>I78</f>
        <v>9.4</v>
      </c>
      <c r="J77" s="117"/>
      <c r="K77" s="34">
        <f t="shared" si="0"/>
        <v>9.4</v>
      </c>
      <c r="L77" s="152"/>
      <c r="M77" s="34">
        <f t="shared" si="1"/>
        <v>9.4</v>
      </c>
      <c r="N77" s="86"/>
      <c r="O77" s="94">
        <f t="shared" si="2"/>
        <v>9.4</v>
      </c>
      <c r="P77" s="86">
        <f>P78</f>
        <v>0</v>
      </c>
      <c r="Q77" s="94">
        <f t="shared" si="3"/>
        <v>9.4</v>
      </c>
    </row>
    <row r="78" spans="2:17" ht="12.75">
      <c r="B78" s="50" t="s">
        <v>426</v>
      </c>
      <c r="C78" s="77"/>
      <c r="D78" s="31" t="s">
        <v>353</v>
      </c>
      <c r="E78" s="31" t="s">
        <v>334</v>
      </c>
      <c r="F78" s="72" t="s">
        <v>437</v>
      </c>
      <c r="G78" s="31" t="s">
        <v>427</v>
      </c>
      <c r="H78" s="31"/>
      <c r="I78" s="117">
        <f>I79</f>
        <v>9.4</v>
      </c>
      <c r="J78" s="117"/>
      <c r="K78" s="34">
        <f t="shared" si="0"/>
        <v>9.4</v>
      </c>
      <c r="L78" s="152"/>
      <c r="M78" s="34">
        <f t="shared" si="1"/>
        <v>9.4</v>
      </c>
      <c r="N78" s="86"/>
      <c r="O78" s="94">
        <f aca="true" t="shared" si="6" ref="O78:O145">M78+N78</f>
        <v>9.4</v>
      </c>
      <c r="P78" s="86">
        <f>P79</f>
        <v>0</v>
      </c>
      <c r="Q78" s="94">
        <f t="shared" si="3"/>
        <v>9.4</v>
      </c>
    </row>
    <row r="79" spans="2:17" ht="12.75">
      <c r="B79" s="40" t="s">
        <v>391</v>
      </c>
      <c r="C79" s="79"/>
      <c r="D79" s="31" t="s">
        <v>353</v>
      </c>
      <c r="E79" s="31" t="s">
        <v>334</v>
      </c>
      <c r="F79" s="72" t="s">
        <v>437</v>
      </c>
      <c r="G79" s="31" t="s">
        <v>427</v>
      </c>
      <c r="H79" s="31">
        <v>3</v>
      </c>
      <c r="I79" s="117">
        <v>9.4</v>
      </c>
      <c r="J79" s="117"/>
      <c r="K79" s="34">
        <f t="shared" si="0"/>
        <v>9.4</v>
      </c>
      <c r="L79" s="152"/>
      <c r="M79" s="34">
        <f t="shared" si="1"/>
        <v>9.4</v>
      </c>
      <c r="N79" s="86"/>
      <c r="O79" s="94">
        <f t="shared" si="6"/>
        <v>9.4</v>
      </c>
      <c r="P79" s="86">
        <v>0</v>
      </c>
      <c r="Q79" s="94">
        <f aca="true" t="shared" si="7" ref="Q79:Q146">O79+P79</f>
        <v>9.4</v>
      </c>
    </row>
    <row r="80" spans="2:17" ht="12.75">
      <c r="B80" s="40" t="s">
        <v>639</v>
      </c>
      <c r="C80" s="79"/>
      <c r="D80" s="31" t="s">
        <v>353</v>
      </c>
      <c r="E80" s="31" t="s">
        <v>334</v>
      </c>
      <c r="F80" s="31" t="s">
        <v>439</v>
      </c>
      <c r="G80" s="31"/>
      <c r="H80" s="31"/>
      <c r="I80" s="117">
        <f>I81+I84+I87</f>
        <v>265.8</v>
      </c>
      <c r="J80" s="117"/>
      <c r="K80" s="34">
        <f t="shared" si="0"/>
        <v>265.8</v>
      </c>
      <c r="L80" s="152"/>
      <c r="M80" s="34">
        <f t="shared" si="1"/>
        <v>265.8</v>
      </c>
      <c r="N80" s="86">
        <f>N81+N84+N87</f>
        <v>92</v>
      </c>
      <c r="O80" s="94">
        <f t="shared" si="6"/>
        <v>357.8</v>
      </c>
      <c r="P80" s="86">
        <f>P81+P84+P87</f>
        <v>76.4</v>
      </c>
      <c r="Q80" s="94">
        <f t="shared" si="7"/>
        <v>434.20000000000005</v>
      </c>
    </row>
    <row r="81" spans="2:17" ht="25.5">
      <c r="B81" s="40" t="s">
        <v>417</v>
      </c>
      <c r="C81" s="79"/>
      <c r="D81" s="31" t="s">
        <v>353</v>
      </c>
      <c r="E81" s="31" t="s">
        <v>334</v>
      </c>
      <c r="F81" s="31" t="s">
        <v>439</v>
      </c>
      <c r="G81" s="31" t="s">
        <v>217</v>
      </c>
      <c r="H81" s="31"/>
      <c r="I81" s="117">
        <f>I82</f>
        <v>168.6</v>
      </c>
      <c r="J81" s="117"/>
      <c r="K81" s="34">
        <f t="shared" si="0"/>
        <v>168.6</v>
      </c>
      <c r="L81" s="152"/>
      <c r="M81" s="34">
        <f t="shared" si="1"/>
        <v>168.6</v>
      </c>
      <c r="N81" s="86">
        <f>N82</f>
        <v>0</v>
      </c>
      <c r="O81" s="94">
        <f t="shared" si="6"/>
        <v>168.6</v>
      </c>
      <c r="P81" s="86">
        <f>P82</f>
        <v>0</v>
      </c>
      <c r="Q81" s="94">
        <f t="shared" si="7"/>
        <v>168.6</v>
      </c>
    </row>
    <row r="82" spans="2:17" ht="12.75">
      <c r="B82" s="40" t="s">
        <v>418</v>
      </c>
      <c r="C82" s="79"/>
      <c r="D82" s="31" t="s">
        <v>353</v>
      </c>
      <c r="E82" s="31" t="s">
        <v>334</v>
      </c>
      <c r="F82" s="31" t="s">
        <v>439</v>
      </c>
      <c r="G82" s="31" t="s">
        <v>419</v>
      </c>
      <c r="H82" s="31"/>
      <c r="I82" s="117">
        <f>I83</f>
        <v>168.6</v>
      </c>
      <c r="J82" s="117"/>
      <c r="K82" s="34">
        <f t="shared" si="0"/>
        <v>168.6</v>
      </c>
      <c r="L82" s="152"/>
      <c r="M82" s="34">
        <f aca="true" t="shared" si="8" ref="M82:M160">K82+L82</f>
        <v>168.6</v>
      </c>
      <c r="N82" s="86">
        <f>N83</f>
        <v>0</v>
      </c>
      <c r="O82" s="94">
        <f t="shared" si="6"/>
        <v>168.6</v>
      </c>
      <c r="P82" s="86">
        <f>P83</f>
        <v>0</v>
      </c>
      <c r="Q82" s="94">
        <f t="shared" si="7"/>
        <v>168.6</v>
      </c>
    </row>
    <row r="83" spans="2:17" ht="12.75">
      <c r="B83" s="40" t="s">
        <v>413</v>
      </c>
      <c r="C83" s="79"/>
      <c r="D83" s="31" t="s">
        <v>353</v>
      </c>
      <c r="E83" s="31" t="s">
        <v>334</v>
      </c>
      <c r="F83" s="31" t="s">
        <v>439</v>
      </c>
      <c r="G83" s="31" t="s">
        <v>419</v>
      </c>
      <c r="H83" s="31">
        <v>2</v>
      </c>
      <c r="I83" s="118">
        <v>168.6</v>
      </c>
      <c r="J83" s="117"/>
      <c r="K83" s="34">
        <f t="shared" si="0"/>
        <v>168.6</v>
      </c>
      <c r="L83" s="152"/>
      <c r="M83" s="34">
        <f t="shared" si="8"/>
        <v>168.6</v>
      </c>
      <c r="N83" s="86">
        <v>0</v>
      </c>
      <c r="O83" s="94">
        <f t="shared" si="6"/>
        <v>168.6</v>
      </c>
      <c r="P83" s="86">
        <v>0</v>
      </c>
      <c r="Q83" s="94">
        <f t="shared" si="7"/>
        <v>168.6</v>
      </c>
    </row>
    <row r="84" spans="2:17" ht="12.75">
      <c r="B84" s="50" t="s">
        <v>424</v>
      </c>
      <c r="C84" s="77"/>
      <c r="D84" s="31" t="s">
        <v>353</v>
      </c>
      <c r="E84" s="31" t="s">
        <v>334</v>
      </c>
      <c r="F84" s="31" t="s">
        <v>439</v>
      </c>
      <c r="G84" s="31" t="s">
        <v>425</v>
      </c>
      <c r="H84" s="31"/>
      <c r="I84" s="117">
        <f>I85</f>
        <v>74.7</v>
      </c>
      <c r="J84" s="117"/>
      <c r="K84" s="34">
        <f aca="true" t="shared" si="9" ref="K84:K172">I84+J84</f>
        <v>74.7</v>
      </c>
      <c r="L84" s="152"/>
      <c r="M84" s="34">
        <f t="shared" si="8"/>
        <v>74.7</v>
      </c>
      <c r="N84" s="86">
        <f>N85</f>
        <v>93.2</v>
      </c>
      <c r="O84" s="94">
        <f t="shared" si="6"/>
        <v>167.9</v>
      </c>
      <c r="P84" s="86">
        <f>P85</f>
        <v>76.4</v>
      </c>
      <c r="Q84" s="94">
        <f t="shared" si="7"/>
        <v>244.3</v>
      </c>
    </row>
    <row r="85" spans="2:17" ht="12.75">
      <c r="B85" s="50" t="s">
        <v>426</v>
      </c>
      <c r="C85" s="77"/>
      <c r="D85" s="31" t="s">
        <v>353</v>
      </c>
      <c r="E85" s="31" t="s">
        <v>334</v>
      </c>
      <c r="F85" s="31" t="s">
        <v>439</v>
      </c>
      <c r="G85" s="31" t="s">
        <v>427</v>
      </c>
      <c r="H85" s="31"/>
      <c r="I85" s="117">
        <f>I86</f>
        <v>74.7</v>
      </c>
      <c r="J85" s="117"/>
      <c r="K85" s="34">
        <f t="shared" si="9"/>
        <v>74.7</v>
      </c>
      <c r="L85" s="152"/>
      <c r="M85" s="34">
        <f t="shared" si="8"/>
        <v>74.7</v>
      </c>
      <c r="N85" s="86">
        <f>N86</f>
        <v>93.2</v>
      </c>
      <c r="O85" s="94">
        <f t="shared" si="6"/>
        <v>167.9</v>
      </c>
      <c r="P85" s="86">
        <f>P86</f>
        <v>76.4</v>
      </c>
      <c r="Q85" s="94">
        <f t="shared" si="7"/>
        <v>244.3</v>
      </c>
    </row>
    <row r="86" spans="2:17" ht="12.75">
      <c r="B86" s="40" t="s">
        <v>413</v>
      </c>
      <c r="C86" s="79"/>
      <c r="D86" s="31" t="s">
        <v>353</v>
      </c>
      <c r="E86" s="31" t="s">
        <v>334</v>
      </c>
      <c r="F86" s="31" t="s">
        <v>439</v>
      </c>
      <c r="G86" s="31" t="s">
        <v>427</v>
      </c>
      <c r="H86" s="31">
        <v>2</v>
      </c>
      <c r="I86" s="117">
        <v>74.7</v>
      </c>
      <c r="J86" s="117"/>
      <c r="K86" s="34">
        <f t="shared" si="9"/>
        <v>74.7</v>
      </c>
      <c r="L86" s="152"/>
      <c r="M86" s="34">
        <f t="shared" si="8"/>
        <v>74.7</v>
      </c>
      <c r="N86" s="86">
        <v>93.2</v>
      </c>
      <c r="O86" s="94">
        <f t="shared" si="6"/>
        <v>167.9</v>
      </c>
      <c r="P86" s="86">
        <v>76.4</v>
      </c>
      <c r="Q86" s="94">
        <f t="shared" si="7"/>
        <v>244.3</v>
      </c>
    </row>
    <row r="87" spans="2:17" ht="12.75">
      <c r="B87" s="50" t="s">
        <v>429</v>
      </c>
      <c r="C87" s="77"/>
      <c r="D87" s="31" t="s">
        <v>353</v>
      </c>
      <c r="E87" s="31" t="s">
        <v>334</v>
      </c>
      <c r="F87" s="31" t="s">
        <v>439</v>
      </c>
      <c r="G87" s="31" t="s">
        <v>103</v>
      </c>
      <c r="H87" s="31"/>
      <c r="I87" s="117">
        <f>I88</f>
        <v>22.5</v>
      </c>
      <c r="J87" s="117"/>
      <c r="K87" s="34">
        <f t="shared" si="9"/>
        <v>22.5</v>
      </c>
      <c r="L87" s="152"/>
      <c r="M87" s="34">
        <f t="shared" si="8"/>
        <v>22.5</v>
      </c>
      <c r="N87" s="86">
        <f>N88</f>
        <v>-1.2</v>
      </c>
      <c r="O87" s="94">
        <f t="shared" si="6"/>
        <v>21.3</v>
      </c>
      <c r="P87" s="86"/>
      <c r="Q87" s="94">
        <f t="shared" si="7"/>
        <v>21.3</v>
      </c>
    </row>
    <row r="88" spans="2:17" ht="12.75">
      <c r="B88" s="40" t="s">
        <v>440</v>
      </c>
      <c r="C88" s="79"/>
      <c r="D88" s="31" t="s">
        <v>353</v>
      </c>
      <c r="E88" s="31" t="s">
        <v>334</v>
      </c>
      <c r="F88" s="31" t="s">
        <v>439</v>
      </c>
      <c r="G88" s="31" t="s">
        <v>441</v>
      </c>
      <c r="H88" s="31"/>
      <c r="I88" s="117">
        <f>I89</f>
        <v>22.5</v>
      </c>
      <c r="J88" s="117"/>
      <c r="K88" s="34">
        <f t="shared" si="9"/>
        <v>22.5</v>
      </c>
      <c r="L88" s="152"/>
      <c r="M88" s="34">
        <f t="shared" si="8"/>
        <v>22.5</v>
      </c>
      <c r="N88" s="86">
        <f>N89</f>
        <v>-1.2</v>
      </c>
      <c r="O88" s="94">
        <f t="shared" si="6"/>
        <v>21.3</v>
      </c>
      <c r="P88" s="86"/>
      <c r="Q88" s="94">
        <f t="shared" si="7"/>
        <v>21.3</v>
      </c>
    </row>
    <row r="89" spans="2:17" ht="12.75">
      <c r="B89" s="40" t="s">
        <v>413</v>
      </c>
      <c r="C89" s="79"/>
      <c r="D89" s="31" t="s">
        <v>353</v>
      </c>
      <c r="E89" s="31" t="s">
        <v>334</v>
      </c>
      <c r="F89" s="31" t="s">
        <v>439</v>
      </c>
      <c r="G89" s="31" t="s">
        <v>441</v>
      </c>
      <c r="H89" s="31">
        <v>2</v>
      </c>
      <c r="I89" s="117">
        <v>22.5</v>
      </c>
      <c r="J89" s="117"/>
      <c r="K89" s="34">
        <f t="shared" si="9"/>
        <v>22.5</v>
      </c>
      <c r="L89" s="152"/>
      <c r="M89" s="34">
        <f t="shared" si="8"/>
        <v>22.5</v>
      </c>
      <c r="N89" s="86">
        <v>-1.2</v>
      </c>
      <c r="O89" s="94">
        <f t="shared" si="6"/>
        <v>21.3</v>
      </c>
      <c r="P89" s="86"/>
      <c r="Q89" s="94">
        <f t="shared" si="7"/>
        <v>21.3</v>
      </c>
    </row>
    <row r="90" spans="2:17" ht="12.75">
      <c r="B90" s="55" t="s">
        <v>442</v>
      </c>
      <c r="C90" s="82"/>
      <c r="D90" s="31" t="s">
        <v>353</v>
      </c>
      <c r="E90" s="31" t="s">
        <v>334</v>
      </c>
      <c r="F90" s="31" t="s">
        <v>443</v>
      </c>
      <c r="G90" s="31"/>
      <c r="H90" s="31"/>
      <c r="I90" s="117">
        <f>I91</f>
        <v>54</v>
      </c>
      <c r="J90" s="117"/>
      <c r="K90" s="34">
        <f t="shared" si="9"/>
        <v>54</v>
      </c>
      <c r="L90" s="152"/>
      <c r="M90" s="34">
        <f t="shared" si="8"/>
        <v>54</v>
      </c>
      <c r="N90" s="86"/>
      <c r="O90" s="94">
        <f t="shared" si="6"/>
        <v>54</v>
      </c>
      <c r="P90" s="86">
        <f>P91</f>
        <v>-5</v>
      </c>
      <c r="Q90" s="94">
        <f t="shared" si="7"/>
        <v>49</v>
      </c>
    </row>
    <row r="91" spans="2:17" ht="25.5">
      <c r="B91" s="40" t="s">
        <v>480</v>
      </c>
      <c r="C91" s="79"/>
      <c r="D91" s="31" t="s">
        <v>353</v>
      </c>
      <c r="E91" s="31" t="s">
        <v>334</v>
      </c>
      <c r="F91" s="31" t="s">
        <v>481</v>
      </c>
      <c r="G91" s="31"/>
      <c r="H91" s="31"/>
      <c r="I91" s="117">
        <f>I96</f>
        <v>54</v>
      </c>
      <c r="J91" s="117"/>
      <c r="K91" s="34">
        <f t="shared" si="9"/>
        <v>54</v>
      </c>
      <c r="L91" s="152"/>
      <c r="M91" s="34">
        <f t="shared" si="8"/>
        <v>54</v>
      </c>
      <c r="N91" s="86"/>
      <c r="O91" s="94">
        <f t="shared" si="6"/>
        <v>54</v>
      </c>
      <c r="P91" s="86">
        <f>P92+P96</f>
        <v>-5</v>
      </c>
      <c r="Q91" s="94">
        <f t="shared" si="7"/>
        <v>49</v>
      </c>
    </row>
    <row r="92" spans="2:17" ht="38.25">
      <c r="B92" s="40" t="s">
        <v>370</v>
      </c>
      <c r="C92" s="79"/>
      <c r="D92" s="31" t="s">
        <v>353</v>
      </c>
      <c r="E92" s="31" t="s">
        <v>334</v>
      </c>
      <c r="F92" s="31" t="s">
        <v>369</v>
      </c>
      <c r="G92" s="31"/>
      <c r="H92" s="31"/>
      <c r="I92" s="117"/>
      <c r="J92" s="117"/>
      <c r="K92" s="34"/>
      <c r="L92" s="152"/>
      <c r="M92" s="34"/>
      <c r="N92" s="86"/>
      <c r="O92" s="94"/>
      <c r="P92" s="86">
        <f>P93</f>
        <v>10</v>
      </c>
      <c r="Q92" s="94">
        <f t="shared" si="7"/>
        <v>10</v>
      </c>
    </row>
    <row r="93" spans="2:17" ht="12.75">
      <c r="B93" s="50" t="s">
        <v>424</v>
      </c>
      <c r="C93" s="79"/>
      <c r="D93" s="31" t="s">
        <v>353</v>
      </c>
      <c r="E93" s="31" t="s">
        <v>334</v>
      </c>
      <c r="F93" s="31" t="s">
        <v>369</v>
      </c>
      <c r="G93" s="31" t="s">
        <v>425</v>
      </c>
      <c r="H93" s="31"/>
      <c r="I93" s="117"/>
      <c r="J93" s="117"/>
      <c r="K93" s="34"/>
      <c r="L93" s="152"/>
      <c r="M93" s="34"/>
      <c r="N93" s="86"/>
      <c r="O93" s="94"/>
      <c r="P93" s="86">
        <f>P94</f>
        <v>10</v>
      </c>
      <c r="Q93" s="94">
        <f t="shared" si="7"/>
        <v>10</v>
      </c>
    </row>
    <row r="94" spans="2:17" ht="12.75">
      <c r="B94" s="50" t="s">
        <v>426</v>
      </c>
      <c r="C94" s="79"/>
      <c r="D94" s="31" t="s">
        <v>353</v>
      </c>
      <c r="E94" s="31" t="s">
        <v>334</v>
      </c>
      <c r="F94" s="31" t="s">
        <v>369</v>
      </c>
      <c r="G94" s="31" t="s">
        <v>427</v>
      </c>
      <c r="H94" s="31"/>
      <c r="I94" s="117"/>
      <c r="J94" s="117"/>
      <c r="K94" s="34"/>
      <c r="L94" s="152"/>
      <c r="M94" s="34"/>
      <c r="N94" s="86"/>
      <c r="O94" s="94"/>
      <c r="P94" s="86">
        <f>P95</f>
        <v>10</v>
      </c>
      <c r="Q94" s="94">
        <f t="shared" si="7"/>
        <v>10</v>
      </c>
    </row>
    <row r="95" spans="2:17" ht="12.75">
      <c r="B95" s="40" t="s">
        <v>391</v>
      </c>
      <c r="C95" s="79"/>
      <c r="D95" s="31" t="s">
        <v>353</v>
      </c>
      <c r="E95" s="31" t="s">
        <v>334</v>
      </c>
      <c r="F95" s="31" t="s">
        <v>369</v>
      </c>
      <c r="G95" s="31" t="s">
        <v>427</v>
      </c>
      <c r="H95" s="31" t="s">
        <v>33</v>
      </c>
      <c r="I95" s="117"/>
      <c r="J95" s="117"/>
      <c r="K95" s="34"/>
      <c r="L95" s="152"/>
      <c r="M95" s="34"/>
      <c r="N95" s="86"/>
      <c r="O95" s="94"/>
      <c r="P95" s="86">
        <v>10</v>
      </c>
      <c r="Q95" s="94">
        <f t="shared" si="7"/>
        <v>10</v>
      </c>
    </row>
    <row r="96" spans="2:17" ht="25.5">
      <c r="B96" s="40" t="s">
        <v>482</v>
      </c>
      <c r="C96" s="79"/>
      <c r="D96" s="31" t="s">
        <v>353</v>
      </c>
      <c r="E96" s="31" t="s">
        <v>334</v>
      </c>
      <c r="F96" s="31" t="s">
        <v>483</v>
      </c>
      <c r="G96" s="30"/>
      <c r="H96" s="30"/>
      <c r="I96" s="117">
        <f>I97</f>
        <v>54</v>
      </c>
      <c r="J96" s="117"/>
      <c r="K96" s="34">
        <f t="shared" si="9"/>
        <v>54</v>
      </c>
      <c r="L96" s="152"/>
      <c r="M96" s="34">
        <f t="shared" si="8"/>
        <v>54</v>
      </c>
      <c r="N96" s="86"/>
      <c r="O96" s="94">
        <f t="shared" si="6"/>
        <v>54</v>
      </c>
      <c r="P96" s="86">
        <f>P97</f>
        <v>-15</v>
      </c>
      <c r="Q96" s="94">
        <f t="shared" si="7"/>
        <v>39</v>
      </c>
    </row>
    <row r="97" spans="2:17" ht="12.75">
      <c r="B97" s="50" t="s">
        <v>424</v>
      </c>
      <c r="C97" s="77"/>
      <c r="D97" s="31" t="s">
        <v>353</v>
      </c>
      <c r="E97" s="31" t="s">
        <v>334</v>
      </c>
      <c r="F97" s="31" t="s">
        <v>483</v>
      </c>
      <c r="G97" s="31" t="s">
        <v>425</v>
      </c>
      <c r="H97" s="31"/>
      <c r="I97" s="117">
        <f>I98</f>
        <v>54</v>
      </c>
      <c r="J97" s="117"/>
      <c r="K97" s="34">
        <f t="shared" si="9"/>
        <v>54</v>
      </c>
      <c r="L97" s="152"/>
      <c r="M97" s="34">
        <f t="shared" si="8"/>
        <v>54</v>
      </c>
      <c r="N97" s="86"/>
      <c r="O97" s="94">
        <f t="shared" si="6"/>
        <v>54</v>
      </c>
      <c r="P97" s="86">
        <f>P98</f>
        <v>-15</v>
      </c>
      <c r="Q97" s="94">
        <f t="shared" si="7"/>
        <v>39</v>
      </c>
    </row>
    <row r="98" spans="2:17" ht="12.75">
      <c r="B98" s="50" t="s">
        <v>426</v>
      </c>
      <c r="C98" s="77"/>
      <c r="D98" s="31" t="s">
        <v>353</v>
      </c>
      <c r="E98" s="31" t="s">
        <v>334</v>
      </c>
      <c r="F98" s="31" t="s">
        <v>483</v>
      </c>
      <c r="G98" s="31" t="s">
        <v>427</v>
      </c>
      <c r="H98" s="31"/>
      <c r="I98" s="117">
        <f>I99</f>
        <v>54</v>
      </c>
      <c r="J98" s="117"/>
      <c r="K98" s="34">
        <f t="shared" si="9"/>
        <v>54</v>
      </c>
      <c r="L98" s="152"/>
      <c r="M98" s="34">
        <f t="shared" si="8"/>
        <v>54</v>
      </c>
      <c r="N98" s="86"/>
      <c r="O98" s="94">
        <f t="shared" si="6"/>
        <v>54</v>
      </c>
      <c r="P98" s="86">
        <f>P99</f>
        <v>-15</v>
      </c>
      <c r="Q98" s="94">
        <f t="shared" si="7"/>
        <v>39</v>
      </c>
    </row>
    <row r="99" spans="2:17" ht="12.75">
      <c r="B99" s="40" t="s">
        <v>413</v>
      </c>
      <c r="C99" s="79"/>
      <c r="D99" s="31" t="s">
        <v>353</v>
      </c>
      <c r="E99" s="31" t="s">
        <v>334</v>
      </c>
      <c r="F99" s="31" t="s">
        <v>483</v>
      </c>
      <c r="G99" s="31" t="s">
        <v>427</v>
      </c>
      <c r="H99" s="31">
        <v>2</v>
      </c>
      <c r="I99" s="117">
        <v>54</v>
      </c>
      <c r="J99" s="117"/>
      <c r="K99" s="34">
        <f t="shared" si="9"/>
        <v>54</v>
      </c>
      <c r="L99" s="152"/>
      <c r="M99" s="34">
        <f t="shared" si="8"/>
        <v>54</v>
      </c>
      <c r="N99" s="86"/>
      <c r="O99" s="94">
        <f t="shared" si="6"/>
        <v>54</v>
      </c>
      <c r="P99" s="86">
        <v>-15</v>
      </c>
      <c r="Q99" s="94">
        <f t="shared" si="7"/>
        <v>39</v>
      </c>
    </row>
    <row r="100" spans="2:17" ht="12.75">
      <c r="B100" s="83" t="s">
        <v>330</v>
      </c>
      <c r="C100" s="84"/>
      <c r="D100" s="31" t="s">
        <v>358</v>
      </c>
      <c r="E100" s="31"/>
      <c r="F100" s="31"/>
      <c r="G100" s="31"/>
      <c r="H100" s="31"/>
      <c r="I100" s="117">
        <f>I104</f>
        <v>10</v>
      </c>
      <c r="J100" s="117"/>
      <c r="K100" s="34">
        <f t="shared" si="9"/>
        <v>10</v>
      </c>
      <c r="L100" s="152"/>
      <c r="M100" s="34">
        <f t="shared" si="8"/>
        <v>10</v>
      </c>
      <c r="N100" s="86">
        <f aca="true" t="shared" si="10" ref="N100:N105">N101</f>
        <v>-3.9</v>
      </c>
      <c r="O100" s="94">
        <f t="shared" si="6"/>
        <v>6.1</v>
      </c>
      <c r="P100" s="86"/>
      <c r="Q100" s="94">
        <f t="shared" si="7"/>
        <v>6.1</v>
      </c>
    </row>
    <row r="101" spans="2:17" ht="12.75">
      <c r="B101" s="40" t="s">
        <v>329</v>
      </c>
      <c r="C101" s="79"/>
      <c r="D101" s="31" t="s">
        <v>358</v>
      </c>
      <c r="E101" s="31" t="s">
        <v>359</v>
      </c>
      <c r="F101" s="31"/>
      <c r="G101" s="31"/>
      <c r="H101" s="31"/>
      <c r="I101" s="117">
        <f>I102</f>
        <v>10</v>
      </c>
      <c r="J101" s="117"/>
      <c r="K101" s="34">
        <f t="shared" si="9"/>
        <v>10</v>
      </c>
      <c r="L101" s="152"/>
      <c r="M101" s="34">
        <f t="shared" si="8"/>
        <v>10</v>
      </c>
      <c r="N101" s="86">
        <f t="shared" si="10"/>
        <v>-3.9</v>
      </c>
      <c r="O101" s="94">
        <f t="shared" si="6"/>
        <v>6.1</v>
      </c>
      <c r="P101" s="86"/>
      <c r="Q101" s="94">
        <f t="shared" si="7"/>
        <v>6.1</v>
      </c>
    </row>
    <row r="102" spans="2:17" ht="12.75">
      <c r="B102" s="50" t="s">
        <v>414</v>
      </c>
      <c r="C102" s="80"/>
      <c r="D102" s="31" t="s">
        <v>358</v>
      </c>
      <c r="E102" s="31" t="s">
        <v>359</v>
      </c>
      <c r="F102" s="78" t="s">
        <v>415</v>
      </c>
      <c r="G102" s="31"/>
      <c r="H102" s="31"/>
      <c r="I102" s="117">
        <f>I103</f>
        <v>10</v>
      </c>
      <c r="J102" s="117"/>
      <c r="K102" s="34">
        <f t="shared" si="9"/>
        <v>10</v>
      </c>
      <c r="L102" s="152"/>
      <c r="M102" s="34">
        <f t="shared" si="8"/>
        <v>10</v>
      </c>
      <c r="N102" s="86">
        <f t="shared" si="10"/>
        <v>-3.9</v>
      </c>
      <c r="O102" s="94">
        <f t="shared" si="6"/>
        <v>6.1</v>
      </c>
      <c r="P102" s="86"/>
      <c r="Q102" s="94">
        <f t="shared" si="7"/>
        <v>6.1</v>
      </c>
    </row>
    <row r="103" spans="2:17" ht="12.75">
      <c r="B103" s="40" t="s">
        <v>11</v>
      </c>
      <c r="C103" s="79"/>
      <c r="D103" s="31" t="s">
        <v>358</v>
      </c>
      <c r="E103" s="31" t="s">
        <v>359</v>
      </c>
      <c r="F103" s="31" t="s">
        <v>494</v>
      </c>
      <c r="G103" s="31"/>
      <c r="H103" s="31"/>
      <c r="I103" s="117">
        <f>I104</f>
        <v>10</v>
      </c>
      <c r="J103" s="117"/>
      <c r="K103" s="34">
        <f t="shared" si="9"/>
        <v>10</v>
      </c>
      <c r="L103" s="152"/>
      <c r="M103" s="34">
        <f t="shared" si="8"/>
        <v>10</v>
      </c>
      <c r="N103" s="86">
        <f t="shared" si="10"/>
        <v>-3.9</v>
      </c>
      <c r="O103" s="94">
        <f t="shared" si="6"/>
        <v>6.1</v>
      </c>
      <c r="P103" s="86"/>
      <c r="Q103" s="94">
        <f t="shared" si="7"/>
        <v>6.1</v>
      </c>
    </row>
    <row r="104" spans="2:17" ht="12.75">
      <c r="B104" s="50" t="s">
        <v>424</v>
      </c>
      <c r="C104" s="77"/>
      <c r="D104" s="31" t="s">
        <v>358</v>
      </c>
      <c r="E104" s="31" t="s">
        <v>359</v>
      </c>
      <c r="F104" s="31" t="s">
        <v>494</v>
      </c>
      <c r="G104" s="31" t="s">
        <v>425</v>
      </c>
      <c r="H104" s="31"/>
      <c r="I104" s="117">
        <f>I105</f>
        <v>10</v>
      </c>
      <c r="J104" s="117"/>
      <c r="K104" s="34">
        <f t="shared" si="9"/>
        <v>10</v>
      </c>
      <c r="L104" s="152"/>
      <c r="M104" s="34">
        <f t="shared" si="8"/>
        <v>10</v>
      </c>
      <c r="N104" s="86">
        <f t="shared" si="10"/>
        <v>-3.9</v>
      </c>
      <c r="O104" s="94">
        <f t="shared" si="6"/>
        <v>6.1</v>
      </c>
      <c r="P104" s="86"/>
      <c r="Q104" s="94">
        <f t="shared" si="7"/>
        <v>6.1</v>
      </c>
    </row>
    <row r="105" spans="2:17" ht="12.75">
      <c r="B105" s="50" t="s">
        <v>426</v>
      </c>
      <c r="C105" s="77"/>
      <c r="D105" s="31" t="s">
        <v>358</v>
      </c>
      <c r="E105" s="31" t="s">
        <v>359</v>
      </c>
      <c r="F105" s="31" t="s">
        <v>494</v>
      </c>
      <c r="G105" s="31" t="s">
        <v>427</v>
      </c>
      <c r="H105" s="31"/>
      <c r="I105" s="117">
        <f>I106</f>
        <v>10</v>
      </c>
      <c r="J105" s="117"/>
      <c r="K105" s="34">
        <f t="shared" si="9"/>
        <v>10</v>
      </c>
      <c r="L105" s="152"/>
      <c r="M105" s="34">
        <f t="shared" si="8"/>
        <v>10</v>
      </c>
      <c r="N105" s="86">
        <f t="shared" si="10"/>
        <v>-3.9</v>
      </c>
      <c r="O105" s="94">
        <f t="shared" si="6"/>
        <v>6.1</v>
      </c>
      <c r="P105" s="86"/>
      <c r="Q105" s="94">
        <f t="shared" si="7"/>
        <v>6.1</v>
      </c>
    </row>
    <row r="106" spans="2:17" ht="12.75">
      <c r="B106" s="40" t="s">
        <v>413</v>
      </c>
      <c r="C106" s="79"/>
      <c r="D106" s="31" t="s">
        <v>358</v>
      </c>
      <c r="E106" s="31" t="s">
        <v>359</v>
      </c>
      <c r="F106" s="31" t="s">
        <v>494</v>
      </c>
      <c r="G106" s="31" t="s">
        <v>427</v>
      </c>
      <c r="H106" s="31">
        <v>2</v>
      </c>
      <c r="I106" s="117">
        <v>10</v>
      </c>
      <c r="J106" s="117"/>
      <c r="K106" s="34">
        <f t="shared" si="9"/>
        <v>10</v>
      </c>
      <c r="L106" s="152"/>
      <c r="M106" s="34">
        <f t="shared" si="8"/>
        <v>10</v>
      </c>
      <c r="N106" s="86">
        <v>-3.9</v>
      </c>
      <c r="O106" s="94">
        <f t="shared" si="6"/>
        <v>6.1</v>
      </c>
      <c r="P106" s="86"/>
      <c r="Q106" s="94">
        <f t="shared" si="7"/>
        <v>6.1</v>
      </c>
    </row>
    <row r="107" spans="2:17" ht="12.75">
      <c r="B107" s="40" t="s">
        <v>331</v>
      </c>
      <c r="C107" s="79"/>
      <c r="D107" s="31" t="s">
        <v>360</v>
      </c>
      <c r="E107" s="30"/>
      <c r="F107" s="30"/>
      <c r="G107" s="31"/>
      <c r="H107" s="31"/>
      <c r="I107" s="117">
        <f aca="true" t="shared" si="11" ref="I107:I112">I108</f>
        <v>15</v>
      </c>
      <c r="J107" s="117"/>
      <c r="K107" s="34">
        <f t="shared" si="9"/>
        <v>15</v>
      </c>
      <c r="L107" s="152"/>
      <c r="M107" s="34">
        <f t="shared" si="8"/>
        <v>15</v>
      </c>
      <c r="N107" s="86">
        <f aca="true" t="shared" si="12" ref="N107:N112">N108</f>
        <v>-6.6</v>
      </c>
      <c r="O107" s="94">
        <f t="shared" si="6"/>
        <v>8.4</v>
      </c>
      <c r="P107" s="86"/>
      <c r="Q107" s="94">
        <f t="shared" si="7"/>
        <v>8.4</v>
      </c>
    </row>
    <row r="108" spans="2:17" ht="12.75">
      <c r="B108" s="40" t="s">
        <v>36</v>
      </c>
      <c r="C108" s="79"/>
      <c r="D108" s="31" t="s">
        <v>360</v>
      </c>
      <c r="E108" s="31" t="s">
        <v>373</v>
      </c>
      <c r="F108" s="31"/>
      <c r="G108" s="31"/>
      <c r="H108" s="31"/>
      <c r="I108" s="117">
        <f t="shared" si="11"/>
        <v>15</v>
      </c>
      <c r="J108" s="117"/>
      <c r="K108" s="34">
        <f t="shared" si="9"/>
        <v>15</v>
      </c>
      <c r="L108" s="152"/>
      <c r="M108" s="34">
        <f t="shared" si="8"/>
        <v>15</v>
      </c>
      <c r="N108" s="86">
        <f t="shared" si="12"/>
        <v>-6.6</v>
      </c>
      <c r="O108" s="94">
        <f t="shared" si="6"/>
        <v>8.4</v>
      </c>
      <c r="P108" s="86"/>
      <c r="Q108" s="94">
        <f t="shared" si="7"/>
        <v>8.4</v>
      </c>
    </row>
    <row r="109" spans="2:17" ht="12.75">
      <c r="B109" s="50" t="s">
        <v>414</v>
      </c>
      <c r="C109" s="80"/>
      <c r="D109" s="31" t="s">
        <v>360</v>
      </c>
      <c r="E109" s="31" t="s">
        <v>373</v>
      </c>
      <c r="F109" s="78" t="s">
        <v>415</v>
      </c>
      <c r="G109" s="31"/>
      <c r="H109" s="31"/>
      <c r="I109" s="117">
        <f t="shared" si="11"/>
        <v>15</v>
      </c>
      <c r="J109" s="117"/>
      <c r="K109" s="34">
        <f t="shared" si="9"/>
        <v>15</v>
      </c>
      <c r="L109" s="152"/>
      <c r="M109" s="34">
        <f t="shared" si="8"/>
        <v>15</v>
      </c>
      <c r="N109" s="86">
        <f t="shared" si="12"/>
        <v>-6.6</v>
      </c>
      <c r="O109" s="94">
        <f t="shared" si="6"/>
        <v>8.4</v>
      </c>
      <c r="P109" s="86"/>
      <c r="Q109" s="94">
        <f t="shared" si="7"/>
        <v>8.4</v>
      </c>
    </row>
    <row r="110" spans="2:17" ht="25.5">
      <c r="B110" s="40" t="s">
        <v>495</v>
      </c>
      <c r="C110" s="79"/>
      <c r="D110" s="31" t="s">
        <v>360</v>
      </c>
      <c r="E110" s="31" t="s">
        <v>373</v>
      </c>
      <c r="F110" s="31" t="s">
        <v>496</v>
      </c>
      <c r="G110" s="31"/>
      <c r="H110" s="31"/>
      <c r="I110" s="117">
        <f t="shared" si="11"/>
        <v>15</v>
      </c>
      <c r="J110" s="117"/>
      <c r="K110" s="34">
        <f t="shared" si="9"/>
        <v>15</v>
      </c>
      <c r="L110" s="152"/>
      <c r="M110" s="34">
        <f t="shared" si="8"/>
        <v>15</v>
      </c>
      <c r="N110" s="86">
        <f t="shared" si="12"/>
        <v>-6.6</v>
      </c>
      <c r="O110" s="94">
        <f t="shared" si="6"/>
        <v>8.4</v>
      </c>
      <c r="P110" s="86"/>
      <c r="Q110" s="94">
        <f t="shared" si="7"/>
        <v>8.4</v>
      </c>
    </row>
    <row r="111" spans="2:17" ht="12.75">
      <c r="B111" s="50" t="s">
        <v>424</v>
      </c>
      <c r="C111" s="77"/>
      <c r="D111" s="31" t="s">
        <v>360</v>
      </c>
      <c r="E111" s="31" t="s">
        <v>373</v>
      </c>
      <c r="F111" s="31" t="s">
        <v>496</v>
      </c>
      <c r="G111" s="31" t="s">
        <v>425</v>
      </c>
      <c r="H111" s="31"/>
      <c r="I111" s="117">
        <f t="shared" si="11"/>
        <v>15</v>
      </c>
      <c r="J111" s="117"/>
      <c r="K111" s="34">
        <f t="shared" si="9"/>
        <v>15</v>
      </c>
      <c r="L111" s="152"/>
      <c r="M111" s="34">
        <f t="shared" si="8"/>
        <v>15</v>
      </c>
      <c r="N111" s="86">
        <f t="shared" si="12"/>
        <v>-6.6</v>
      </c>
      <c r="O111" s="94">
        <f t="shared" si="6"/>
        <v>8.4</v>
      </c>
      <c r="P111" s="86"/>
      <c r="Q111" s="94">
        <f t="shared" si="7"/>
        <v>8.4</v>
      </c>
    </row>
    <row r="112" spans="2:17" ht="12.75">
      <c r="B112" s="50" t="s">
        <v>426</v>
      </c>
      <c r="C112" s="77"/>
      <c r="D112" s="31" t="s">
        <v>360</v>
      </c>
      <c r="E112" s="31" t="s">
        <v>373</v>
      </c>
      <c r="F112" s="31" t="s">
        <v>496</v>
      </c>
      <c r="G112" s="31" t="s">
        <v>427</v>
      </c>
      <c r="H112" s="31"/>
      <c r="I112" s="117">
        <f t="shared" si="11"/>
        <v>15</v>
      </c>
      <c r="J112" s="117"/>
      <c r="K112" s="34">
        <f t="shared" si="9"/>
        <v>15</v>
      </c>
      <c r="L112" s="152"/>
      <c r="M112" s="34">
        <f t="shared" si="8"/>
        <v>15</v>
      </c>
      <c r="N112" s="86">
        <f t="shared" si="12"/>
        <v>-6.6</v>
      </c>
      <c r="O112" s="94">
        <f t="shared" si="6"/>
        <v>8.4</v>
      </c>
      <c r="P112" s="86"/>
      <c r="Q112" s="94">
        <f t="shared" si="7"/>
        <v>8.4</v>
      </c>
    </row>
    <row r="113" spans="2:17" ht="12.75">
      <c r="B113" s="40" t="s">
        <v>413</v>
      </c>
      <c r="C113" s="79"/>
      <c r="D113" s="31" t="s">
        <v>360</v>
      </c>
      <c r="E113" s="31" t="s">
        <v>373</v>
      </c>
      <c r="F113" s="31" t="s">
        <v>496</v>
      </c>
      <c r="G113" s="31" t="s">
        <v>427</v>
      </c>
      <c r="H113" s="31">
        <v>2</v>
      </c>
      <c r="I113" s="117">
        <v>15</v>
      </c>
      <c r="J113" s="117"/>
      <c r="K113" s="34">
        <f t="shared" si="9"/>
        <v>15</v>
      </c>
      <c r="L113" s="152"/>
      <c r="M113" s="34">
        <f t="shared" si="8"/>
        <v>15</v>
      </c>
      <c r="N113" s="86">
        <v>-6.6</v>
      </c>
      <c r="O113" s="94">
        <f t="shared" si="6"/>
        <v>8.4</v>
      </c>
      <c r="P113" s="86"/>
      <c r="Q113" s="94">
        <f t="shared" si="7"/>
        <v>8.4</v>
      </c>
    </row>
    <row r="114" spans="2:17" ht="12.75">
      <c r="B114" s="40" t="s">
        <v>314</v>
      </c>
      <c r="C114" s="79"/>
      <c r="D114" s="31" t="s">
        <v>374</v>
      </c>
      <c r="E114" s="31"/>
      <c r="F114" s="31"/>
      <c r="G114" s="31"/>
      <c r="H114" s="31"/>
      <c r="I114" s="117">
        <f>I115+I121</f>
        <v>1283</v>
      </c>
      <c r="J114" s="117"/>
      <c r="K114" s="34">
        <f t="shared" si="9"/>
        <v>1283</v>
      </c>
      <c r="L114" s="152"/>
      <c r="M114" s="34">
        <f t="shared" si="8"/>
        <v>1283</v>
      </c>
      <c r="N114" s="86"/>
      <c r="O114" s="94">
        <f t="shared" si="6"/>
        <v>1283</v>
      </c>
      <c r="P114" s="86">
        <f aca="true" t="shared" si="13" ref="P114:P119">P115</f>
        <v>170</v>
      </c>
      <c r="Q114" s="94">
        <f t="shared" si="7"/>
        <v>1453</v>
      </c>
    </row>
    <row r="115" spans="2:17" ht="12.75">
      <c r="B115" s="40" t="s">
        <v>351</v>
      </c>
      <c r="C115" s="79"/>
      <c r="D115" s="31" t="s">
        <v>374</v>
      </c>
      <c r="E115" s="31" t="s">
        <v>350</v>
      </c>
      <c r="F115" s="31"/>
      <c r="G115" s="31"/>
      <c r="H115" s="31"/>
      <c r="I115" s="117">
        <f>I116</f>
        <v>400</v>
      </c>
      <c r="J115" s="117"/>
      <c r="K115" s="34">
        <f t="shared" si="9"/>
        <v>400</v>
      </c>
      <c r="L115" s="152"/>
      <c r="M115" s="34">
        <f t="shared" si="8"/>
        <v>400</v>
      </c>
      <c r="N115" s="86">
        <f>N116</f>
        <v>0</v>
      </c>
      <c r="O115" s="94">
        <f t="shared" si="6"/>
        <v>400</v>
      </c>
      <c r="P115" s="86">
        <f t="shared" si="13"/>
        <v>170</v>
      </c>
      <c r="Q115" s="94">
        <f t="shared" si="7"/>
        <v>570</v>
      </c>
    </row>
    <row r="116" spans="2:17" ht="12.75">
      <c r="B116" s="50" t="s">
        <v>414</v>
      </c>
      <c r="C116" s="80"/>
      <c r="D116" s="31" t="s">
        <v>374</v>
      </c>
      <c r="E116" s="31" t="s">
        <v>350</v>
      </c>
      <c r="F116" s="78" t="s">
        <v>415</v>
      </c>
      <c r="G116" s="31"/>
      <c r="H116" s="31"/>
      <c r="I116" s="117">
        <f>I117</f>
        <v>400</v>
      </c>
      <c r="J116" s="117"/>
      <c r="K116" s="34">
        <f t="shared" si="9"/>
        <v>400</v>
      </c>
      <c r="L116" s="152"/>
      <c r="M116" s="34">
        <f t="shared" si="8"/>
        <v>400</v>
      </c>
      <c r="N116" s="86">
        <f>N117</f>
        <v>0</v>
      </c>
      <c r="O116" s="94">
        <f t="shared" si="6"/>
        <v>400</v>
      </c>
      <c r="P116" s="86">
        <f t="shared" si="13"/>
        <v>170</v>
      </c>
      <c r="Q116" s="94">
        <f t="shared" si="7"/>
        <v>570</v>
      </c>
    </row>
    <row r="117" spans="2:17" ht="12.75">
      <c r="B117" s="50" t="s">
        <v>501</v>
      </c>
      <c r="C117" s="80"/>
      <c r="D117" s="31" t="s">
        <v>374</v>
      </c>
      <c r="E117" s="31" t="s">
        <v>350</v>
      </c>
      <c r="F117" s="78" t="s">
        <v>502</v>
      </c>
      <c r="G117" s="31"/>
      <c r="H117" s="31"/>
      <c r="I117" s="117">
        <f>I118</f>
        <v>400</v>
      </c>
      <c r="J117" s="117"/>
      <c r="K117" s="34">
        <f t="shared" si="9"/>
        <v>400</v>
      </c>
      <c r="L117" s="152"/>
      <c r="M117" s="34">
        <f t="shared" si="8"/>
        <v>400</v>
      </c>
      <c r="N117" s="86">
        <f>N118</f>
        <v>0</v>
      </c>
      <c r="O117" s="94">
        <f t="shared" si="6"/>
        <v>400</v>
      </c>
      <c r="P117" s="86">
        <f t="shared" si="13"/>
        <v>170</v>
      </c>
      <c r="Q117" s="94">
        <f t="shared" si="7"/>
        <v>570</v>
      </c>
    </row>
    <row r="118" spans="2:17" ht="12.75">
      <c r="B118" s="50" t="s">
        <v>429</v>
      </c>
      <c r="C118" s="80"/>
      <c r="D118" s="31" t="s">
        <v>374</v>
      </c>
      <c r="E118" s="31" t="s">
        <v>350</v>
      </c>
      <c r="F118" s="78" t="s">
        <v>502</v>
      </c>
      <c r="G118" s="31" t="s">
        <v>103</v>
      </c>
      <c r="H118" s="31"/>
      <c r="I118" s="117">
        <f>I119</f>
        <v>400</v>
      </c>
      <c r="J118" s="117"/>
      <c r="K118" s="34">
        <f t="shared" si="9"/>
        <v>400</v>
      </c>
      <c r="L118" s="152"/>
      <c r="M118" s="34">
        <f t="shared" si="8"/>
        <v>400</v>
      </c>
      <c r="N118" s="86">
        <f>N119</f>
        <v>0</v>
      </c>
      <c r="O118" s="94">
        <f t="shared" si="6"/>
        <v>400</v>
      </c>
      <c r="P118" s="86">
        <f t="shared" si="13"/>
        <v>170</v>
      </c>
      <c r="Q118" s="94">
        <f t="shared" si="7"/>
        <v>570</v>
      </c>
    </row>
    <row r="119" spans="2:17" ht="12.75">
      <c r="B119" s="40" t="s">
        <v>174</v>
      </c>
      <c r="C119" s="85"/>
      <c r="D119" s="31" t="s">
        <v>374</v>
      </c>
      <c r="E119" s="31" t="s">
        <v>350</v>
      </c>
      <c r="F119" s="78" t="s">
        <v>502</v>
      </c>
      <c r="G119" s="31" t="s">
        <v>173</v>
      </c>
      <c r="H119" s="31"/>
      <c r="I119" s="117">
        <f>I120</f>
        <v>400</v>
      </c>
      <c r="J119" s="117"/>
      <c r="K119" s="34">
        <f t="shared" si="9"/>
        <v>400</v>
      </c>
      <c r="L119" s="152"/>
      <c r="M119" s="34">
        <f t="shared" si="8"/>
        <v>400</v>
      </c>
      <c r="N119" s="86">
        <f>N120</f>
        <v>0</v>
      </c>
      <c r="O119" s="94">
        <f t="shared" si="6"/>
        <v>400</v>
      </c>
      <c r="P119" s="86">
        <f t="shared" si="13"/>
        <v>170</v>
      </c>
      <c r="Q119" s="94">
        <f t="shared" si="7"/>
        <v>570</v>
      </c>
    </row>
    <row r="120" spans="2:17" ht="12.75">
      <c r="B120" s="40" t="s">
        <v>413</v>
      </c>
      <c r="C120" s="79"/>
      <c r="D120" s="31" t="s">
        <v>374</v>
      </c>
      <c r="E120" s="31" t="s">
        <v>350</v>
      </c>
      <c r="F120" s="78" t="s">
        <v>502</v>
      </c>
      <c r="G120" s="31" t="s">
        <v>173</v>
      </c>
      <c r="H120" s="31">
        <v>2</v>
      </c>
      <c r="I120" s="117">
        <v>400</v>
      </c>
      <c r="J120" s="117"/>
      <c r="K120" s="34">
        <f t="shared" si="9"/>
        <v>400</v>
      </c>
      <c r="L120" s="152"/>
      <c r="M120" s="34">
        <f t="shared" si="8"/>
        <v>400</v>
      </c>
      <c r="N120" s="86"/>
      <c r="O120" s="94">
        <f t="shared" si="6"/>
        <v>400</v>
      </c>
      <c r="P120" s="86">
        <v>170</v>
      </c>
      <c r="Q120" s="94">
        <f t="shared" si="7"/>
        <v>570</v>
      </c>
    </row>
    <row r="121" spans="2:17" ht="12.75">
      <c r="B121" s="40" t="s">
        <v>148</v>
      </c>
      <c r="C121" s="79"/>
      <c r="D121" s="31" t="s">
        <v>374</v>
      </c>
      <c r="E121" s="31" t="s">
        <v>147</v>
      </c>
      <c r="F121" s="31"/>
      <c r="G121" s="31"/>
      <c r="H121" s="31"/>
      <c r="I121" s="117">
        <f>I122</f>
        <v>883</v>
      </c>
      <c r="J121" s="117"/>
      <c r="K121" s="34">
        <f t="shared" si="9"/>
        <v>883</v>
      </c>
      <c r="L121" s="152"/>
      <c r="M121" s="34">
        <f t="shared" si="8"/>
        <v>883</v>
      </c>
      <c r="N121" s="86"/>
      <c r="O121" s="94">
        <f t="shared" si="6"/>
        <v>883</v>
      </c>
      <c r="P121" s="86"/>
      <c r="Q121" s="94">
        <f t="shared" si="7"/>
        <v>883</v>
      </c>
    </row>
    <row r="122" spans="2:17" ht="12.75">
      <c r="B122" s="50" t="s">
        <v>414</v>
      </c>
      <c r="C122" s="80"/>
      <c r="D122" s="31" t="s">
        <v>374</v>
      </c>
      <c r="E122" s="31" t="s">
        <v>147</v>
      </c>
      <c r="F122" s="78" t="s">
        <v>415</v>
      </c>
      <c r="G122" s="31"/>
      <c r="H122" s="31"/>
      <c r="I122" s="117">
        <f>I123</f>
        <v>883</v>
      </c>
      <c r="J122" s="117"/>
      <c r="K122" s="34">
        <f t="shared" si="9"/>
        <v>883</v>
      </c>
      <c r="L122" s="152"/>
      <c r="M122" s="34">
        <f t="shared" si="8"/>
        <v>883</v>
      </c>
      <c r="N122" s="86"/>
      <c r="O122" s="94">
        <f t="shared" si="6"/>
        <v>883</v>
      </c>
      <c r="P122" s="86"/>
      <c r="Q122" s="94">
        <f t="shared" si="7"/>
        <v>883</v>
      </c>
    </row>
    <row r="123" spans="2:17" ht="12.75">
      <c r="B123" s="40" t="s">
        <v>503</v>
      </c>
      <c r="C123" s="79"/>
      <c r="D123" s="31" t="s">
        <v>374</v>
      </c>
      <c r="E123" s="31" t="s">
        <v>147</v>
      </c>
      <c r="F123" s="78" t="s">
        <v>504</v>
      </c>
      <c r="G123" s="31"/>
      <c r="H123" s="31"/>
      <c r="I123" s="117">
        <f>I124</f>
        <v>883</v>
      </c>
      <c r="J123" s="117"/>
      <c r="K123" s="34">
        <f t="shared" si="9"/>
        <v>883</v>
      </c>
      <c r="L123" s="152"/>
      <c r="M123" s="34">
        <f t="shared" si="8"/>
        <v>883</v>
      </c>
      <c r="N123" s="86"/>
      <c r="O123" s="94">
        <f t="shared" si="6"/>
        <v>883</v>
      </c>
      <c r="P123" s="86"/>
      <c r="Q123" s="94">
        <f t="shared" si="7"/>
        <v>883</v>
      </c>
    </row>
    <row r="124" spans="2:17" ht="12.75">
      <c r="B124" s="50" t="s">
        <v>424</v>
      </c>
      <c r="C124" s="77"/>
      <c r="D124" s="31" t="s">
        <v>374</v>
      </c>
      <c r="E124" s="31" t="s">
        <v>147</v>
      </c>
      <c r="F124" s="78" t="s">
        <v>504</v>
      </c>
      <c r="G124" s="31" t="s">
        <v>425</v>
      </c>
      <c r="H124" s="31"/>
      <c r="I124" s="117">
        <f>I125</f>
        <v>883</v>
      </c>
      <c r="J124" s="117"/>
      <c r="K124" s="34">
        <f t="shared" si="9"/>
        <v>883</v>
      </c>
      <c r="L124" s="152"/>
      <c r="M124" s="34">
        <f t="shared" si="8"/>
        <v>883</v>
      </c>
      <c r="N124" s="86"/>
      <c r="O124" s="94">
        <f t="shared" si="6"/>
        <v>883</v>
      </c>
      <c r="P124" s="86"/>
      <c r="Q124" s="94">
        <f t="shared" si="7"/>
        <v>883</v>
      </c>
    </row>
    <row r="125" spans="2:17" ht="12.75">
      <c r="B125" s="50" t="s">
        <v>426</v>
      </c>
      <c r="C125" s="77"/>
      <c r="D125" s="31" t="s">
        <v>374</v>
      </c>
      <c r="E125" s="31" t="s">
        <v>147</v>
      </c>
      <c r="F125" s="78" t="s">
        <v>504</v>
      </c>
      <c r="G125" s="31" t="s">
        <v>427</v>
      </c>
      <c r="H125" s="31"/>
      <c r="I125" s="117">
        <f>I126</f>
        <v>883</v>
      </c>
      <c r="J125" s="117"/>
      <c r="K125" s="34">
        <f t="shared" si="9"/>
        <v>883</v>
      </c>
      <c r="L125" s="152"/>
      <c r="M125" s="34">
        <f t="shared" si="8"/>
        <v>883</v>
      </c>
      <c r="N125" s="86"/>
      <c r="O125" s="94">
        <f t="shared" si="6"/>
        <v>883</v>
      </c>
      <c r="P125" s="86"/>
      <c r="Q125" s="94">
        <f t="shared" si="7"/>
        <v>883</v>
      </c>
    </row>
    <row r="126" spans="2:17" ht="12.75">
      <c r="B126" s="40" t="s">
        <v>413</v>
      </c>
      <c r="C126" s="79"/>
      <c r="D126" s="31" t="s">
        <v>374</v>
      </c>
      <c r="E126" s="31" t="s">
        <v>147</v>
      </c>
      <c r="F126" s="78" t="s">
        <v>504</v>
      </c>
      <c r="G126" s="31" t="s">
        <v>427</v>
      </c>
      <c r="H126" s="31">
        <v>2</v>
      </c>
      <c r="I126" s="117">
        <v>883</v>
      </c>
      <c r="J126" s="117"/>
      <c r="K126" s="34">
        <f t="shared" si="9"/>
        <v>883</v>
      </c>
      <c r="L126" s="152"/>
      <c r="M126" s="34">
        <f t="shared" si="8"/>
        <v>883</v>
      </c>
      <c r="N126" s="86"/>
      <c r="O126" s="94">
        <f t="shared" si="6"/>
        <v>883</v>
      </c>
      <c r="P126" s="86"/>
      <c r="Q126" s="94">
        <f t="shared" si="7"/>
        <v>883</v>
      </c>
    </row>
    <row r="127" spans="2:17" ht="12.75">
      <c r="B127" s="40" t="s">
        <v>315</v>
      </c>
      <c r="C127" s="79"/>
      <c r="D127" s="31" t="s">
        <v>375</v>
      </c>
      <c r="E127" s="31"/>
      <c r="F127" s="31"/>
      <c r="G127" s="31"/>
      <c r="H127" s="31"/>
      <c r="I127" s="117">
        <f>I128+I145</f>
        <v>335.1</v>
      </c>
      <c r="J127" s="117"/>
      <c r="K127" s="34">
        <f t="shared" si="9"/>
        <v>335.1</v>
      </c>
      <c r="L127" s="152">
        <f>L128+L145</f>
        <v>1528.1</v>
      </c>
      <c r="M127" s="34">
        <f t="shared" si="8"/>
        <v>1863.1999999999998</v>
      </c>
      <c r="N127" s="86">
        <f>N128+N139+N145</f>
        <v>-118.8</v>
      </c>
      <c r="O127" s="94">
        <f t="shared" si="6"/>
        <v>1744.3999999999999</v>
      </c>
      <c r="P127" s="86">
        <f>P128+P139+P145</f>
        <v>446.4</v>
      </c>
      <c r="Q127" s="94">
        <f t="shared" si="7"/>
        <v>2190.7999999999997</v>
      </c>
    </row>
    <row r="128" spans="2:17" ht="12.75">
      <c r="B128" s="40" t="s">
        <v>227</v>
      </c>
      <c r="C128" s="86"/>
      <c r="D128" s="31" t="s">
        <v>375</v>
      </c>
      <c r="E128" s="31" t="s">
        <v>226</v>
      </c>
      <c r="F128" s="31"/>
      <c r="G128" s="31"/>
      <c r="H128" s="31"/>
      <c r="I128" s="117">
        <f>I129</f>
        <v>185.1</v>
      </c>
      <c r="J128" s="117"/>
      <c r="K128" s="34">
        <f t="shared" si="9"/>
        <v>185.1</v>
      </c>
      <c r="L128" s="152">
        <f>L129</f>
        <v>1528.1</v>
      </c>
      <c r="M128" s="34">
        <f t="shared" si="8"/>
        <v>1713.1999999999998</v>
      </c>
      <c r="N128" s="86">
        <f>N129</f>
        <v>0</v>
      </c>
      <c r="O128" s="94">
        <f t="shared" si="6"/>
        <v>1713.1999999999998</v>
      </c>
      <c r="P128" s="86">
        <f>P129</f>
        <v>76.4</v>
      </c>
      <c r="Q128" s="94">
        <f t="shared" si="7"/>
        <v>1789.6</v>
      </c>
    </row>
    <row r="129" spans="2:17" ht="12.75">
      <c r="B129" s="50" t="s">
        <v>414</v>
      </c>
      <c r="C129" s="86"/>
      <c r="D129" s="31" t="s">
        <v>375</v>
      </c>
      <c r="E129" s="31" t="s">
        <v>226</v>
      </c>
      <c r="F129" s="51" t="s">
        <v>415</v>
      </c>
      <c r="G129" s="31"/>
      <c r="H129" s="31"/>
      <c r="I129" s="117">
        <f>I134</f>
        <v>185.1</v>
      </c>
      <c r="J129" s="117"/>
      <c r="K129" s="34">
        <f t="shared" si="9"/>
        <v>185.1</v>
      </c>
      <c r="L129" s="152">
        <f>L134+L130</f>
        <v>1528.1</v>
      </c>
      <c r="M129" s="34">
        <f t="shared" si="8"/>
        <v>1713.1999999999998</v>
      </c>
      <c r="N129" s="86">
        <f>N130+N134</f>
        <v>0</v>
      </c>
      <c r="O129" s="94">
        <f t="shared" si="6"/>
        <v>1713.1999999999998</v>
      </c>
      <c r="P129" s="86">
        <f>P130+P134</f>
        <v>76.4</v>
      </c>
      <c r="Q129" s="94">
        <f t="shared" si="7"/>
        <v>1789.6</v>
      </c>
    </row>
    <row r="130" spans="2:17" ht="25.5">
      <c r="B130" s="161" t="s">
        <v>46</v>
      </c>
      <c r="C130" s="160"/>
      <c r="D130" s="31" t="s">
        <v>375</v>
      </c>
      <c r="E130" s="31" t="s">
        <v>226</v>
      </c>
      <c r="F130" s="158" t="s">
        <v>47</v>
      </c>
      <c r="G130" s="160"/>
      <c r="H130" s="31"/>
      <c r="I130" s="117"/>
      <c r="J130" s="117"/>
      <c r="K130" s="34"/>
      <c r="L130" s="152">
        <f>L131</f>
        <v>1042.5</v>
      </c>
      <c r="M130" s="34">
        <f t="shared" si="8"/>
        <v>1042.5</v>
      </c>
      <c r="N130" s="86"/>
      <c r="O130" s="94">
        <f t="shared" si="6"/>
        <v>1042.5</v>
      </c>
      <c r="P130" s="86">
        <f>P131</f>
        <v>0</v>
      </c>
      <c r="Q130" s="94">
        <f t="shared" si="7"/>
        <v>1042.5</v>
      </c>
    </row>
    <row r="131" spans="2:17" ht="12.75">
      <c r="B131" s="50" t="s">
        <v>429</v>
      </c>
      <c r="C131" s="86"/>
      <c r="D131" s="31" t="s">
        <v>375</v>
      </c>
      <c r="E131" s="31" t="s">
        <v>226</v>
      </c>
      <c r="F131" s="158" t="s">
        <v>47</v>
      </c>
      <c r="G131" s="61">
        <v>800</v>
      </c>
      <c r="H131" s="31"/>
      <c r="I131" s="117"/>
      <c r="J131" s="117"/>
      <c r="K131" s="34"/>
      <c r="L131" s="152">
        <f>L132</f>
        <v>1042.5</v>
      </c>
      <c r="M131" s="34">
        <f t="shared" si="8"/>
        <v>1042.5</v>
      </c>
      <c r="N131" s="86"/>
      <c r="O131" s="94">
        <f t="shared" si="6"/>
        <v>1042.5</v>
      </c>
      <c r="P131" s="86">
        <f>P132</f>
        <v>0</v>
      </c>
      <c r="Q131" s="94">
        <f t="shared" si="7"/>
        <v>1042.5</v>
      </c>
    </row>
    <row r="132" spans="2:17" ht="12.75">
      <c r="B132" s="40" t="s">
        <v>174</v>
      </c>
      <c r="C132" s="86"/>
      <c r="D132" s="31" t="s">
        <v>375</v>
      </c>
      <c r="E132" s="31" t="s">
        <v>226</v>
      </c>
      <c r="F132" s="158" t="s">
        <v>47</v>
      </c>
      <c r="G132" s="31" t="s">
        <v>173</v>
      </c>
      <c r="H132" s="31"/>
      <c r="I132" s="117"/>
      <c r="J132" s="117"/>
      <c r="K132" s="34"/>
      <c r="L132" s="152">
        <f>L133</f>
        <v>1042.5</v>
      </c>
      <c r="M132" s="34">
        <f t="shared" si="8"/>
        <v>1042.5</v>
      </c>
      <c r="N132" s="86"/>
      <c r="O132" s="94">
        <f t="shared" si="6"/>
        <v>1042.5</v>
      </c>
      <c r="P132" s="86">
        <f>P133</f>
        <v>0</v>
      </c>
      <c r="Q132" s="94">
        <f t="shared" si="7"/>
        <v>1042.5</v>
      </c>
    </row>
    <row r="133" spans="2:17" ht="12.75">
      <c r="B133" s="161" t="s">
        <v>48</v>
      </c>
      <c r="C133" s="86"/>
      <c r="D133" s="31" t="s">
        <v>375</v>
      </c>
      <c r="E133" s="31" t="s">
        <v>226</v>
      </c>
      <c r="F133" s="158" t="s">
        <v>47</v>
      </c>
      <c r="G133" s="31" t="s">
        <v>173</v>
      </c>
      <c r="H133" s="31" t="s">
        <v>49</v>
      </c>
      <c r="I133" s="117"/>
      <c r="J133" s="117"/>
      <c r="K133" s="34"/>
      <c r="L133" s="152">
        <v>1042.5</v>
      </c>
      <c r="M133" s="34">
        <f t="shared" si="8"/>
        <v>1042.5</v>
      </c>
      <c r="N133" s="86"/>
      <c r="O133" s="94">
        <f t="shared" si="6"/>
        <v>1042.5</v>
      </c>
      <c r="P133" s="86">
        <v>0</v>
      </c>
      <c r="Q133" s="94">
        <f t="shared" si="7"/>
        <v>1042.5</v>
      </c>
    </row>
    <row r="134" spans="2:17" ht="25.5">
      <c r="B134" s="60" t="s">
        <v>229</v>
      </c>
      <c r="C134" s="86"/>
      <c r="D134" s="31" t="s">
        <v>375</v>
      </c>
      <c r="E134" s="31" t="s">
        <v>226</v>
      </c>
      <c r="F134" s="31" t="s">
        <v>228</v>
      </c>
      <c r="G134" s="31"/>
      <c r="H134" s="31"/>
      <c r="I134" s="117">
        <f>I135</f>
        <v>185.1</v>
      </c>
      <c r="J134" s="117"/>
      <c r="K134" s="34">
        <f>I134+J134</f>
        <v>185.1</v>
      </c>
      <c r="L134" s="152">
        <f>L135</f>
        <v>485.6</v>
      </c>
      <c r="M134" s="34">
        <f>K134+L134</f>
        <v>670.7</v>
      </c>
      <c r="N134" s="86">
        <f>N135</f>
        <v>0</v>
      </c>
      <c r="O134" s="94">
        <f t="shared" si="6"/>
        <v>670.7</v>
      </c>
      <c r="P134" s="86">
        <f>P135</f>
        <v>76.4</v>
      </c>
      <c r="Q134" s="94">
        <f t="shared" si="7"/>
        <v>747.1</v>
      </c>
    </row>
    <row r="135" spans="2:17" ht="12.75">
      <c r="B135" s="50" t="s">
        <v>429</v>
      </c>
      <c r="C135" s="86"/>
      <c r="D135" s="31" t="s">
        <v>375</v>
      </c>
      <c r="E135" s="31" t="s">
        <v>226</v>
      </c>
      <c r="F135" s="31" t="s">
        <v>228</v>
      </c>
      <c r="G135" s="61">
        <v>800</v>
      </c>
      <c r="H135" s="62"/>
      <c r="I135" s="117">
        <f>I136</f>
        <v>185.1</v>
      </c>
      <c r="J135" s="117"/>
      <c r="K135" s="34">
        <f>I135+J135</f>
        <v>185.1</v>
      </c>
      <c r="L135" s="152">
        <f>L136</f>
        <v>485.6</v>
      </c>
      <c r="M135" s="34">
        <f>K135+L135</f>
        <v>670.7</v>
      </c>
      <c r="N135" s="86">
        <f>N136</f>
        <v>0</v>
      </c>
      <c r="O135" s="94">
        <f t="shared" si="6"/>
        <v>670.7</v>
      </c>
      <c r="P135" s="86">
        <f>P136</f>
        <v>76.4</v>
      </c>
      <c r="Q135" s="94">
        <f t="shared" si="7"/>
        <v>747.1</v>
      </c>
    </row>
    <row r="136" spans="2:17" ht="12.75">
      <c r="B136" s="40" t="s">
        <v>174</v>
      </c>
      <c r="C136" s="86"/>
      <c r="D136" s="31" t="s">
        <v>375</v>
      </c>
      <c r="E136" s="31" t="s">
        <v>226</v>
      </c>
      <c r="F136" s="31" t="s">
        <v>228</v>
      </c>
      <c r="G136" s="31" t="s">
        <v>173</v>
      </c>
      <c r="H136" s="31"/>
      <c r="I136" s="117">
        <f>I137</f>
        <v>185.1</v>
      </c>
      <c r="J136" s="117"/>
      <c r="K136" s="34">
        <f>I136+J136</f>
        <v>185.1</v>
      </c>
      <c r="L136" s="152">
        <f>L137+L138</f>
        <v>485.6</v>
      </c>
      <c r="M136" s="34">
        <f>K136+L136</f>
        <v>670.7</v>
      </c>
      <c r="N136" s="86">
        <f>N137+N138</f>
        <v>0</v>
      </c>
      <c r="O136" s="94">
        <f t="shared" si="6"/>
        <v>670.7</v>
      </c>
      <c r="P136" s="86">
        <f>P137+P138</f>
        <v>76.4</v>
      </c>
      <c r="Q136" s="94">
        <f t="shared" si="7"/>
        <v>747.1</v>
      </c>
    </row>
    <row r="137" spans="2:17" ht="12.75">
      <c r="B137" s="40" t="s">
        <v>413</v>
      </c>
      <c r="C137" s="86"/>
      <c r="D137" s="31" t="s">
        <v>375</v>
      </c>
      <c r="E137" s="31" t="s">
        <v>226</v>
      </c>
      <c r="F137" s="31" t="s">
        <v>228</v>
      </c>
      <c r="G137" s="31" t="s">
        <v>173</v>
      </c>
      <c r="H137" s="31">
        <v>2</v>
      </c>
      <c r="I137" s="117">
        <v>185.1</v>
      </c>
      <c r="J137" s="117"/>
      <c r="K137" s="34">
        <f>I137+J137</f>
        <v>185.1</v>
      </c>
      <c r="L137" s="152"/>
      <c r="M137" s="34">
        <f>K137+L137</f>
        <v>185.1</v>
      </c>
      <c r="N137" s="86"/>
      <c r="O137" s="94">
        <f t="shared" si="6"/>
        <v>185.1</v>
      </c>
      <c r="P137" s="86">
        <v>76.4</v>
      </c>
      <c r="Q137" s="94">
        <f t="shared" si="7"/>
        <v>261.5</v>
      </c>
    </row>
    <row r="138" spans="2:17" ht="12.75">
      <c r="B138" s="40" t="s">
        <v>391</v>
      </c>
      <c r="C138" s="107"/>
      <c r="D138" s="31" t="s">
        <v>375</v>
      </c>
      <c r="E138" s="31" t="s">
        <v>226</v>
      </c>
      <c r="F138" s="31" t="s">
        <v>228</v>
      </c>
      <c r="G138" s="31" t="s">
        <v>173</v>
      </c>
      <c r="H138" s="31" t="s">
        <v>33</v>
      </c>
      <c r="I138" s="117"/>
      <c r="J138" s="117"/>
      <c r="K138" s="34"/>
      <c r="L138" s="152">
        <v>485.6</v>
      </c>
      <c r="M138" s="34">
        <f>K138+L138</f>
        <v>485.6</v>
      </c>
      <c r="N138" s="86"/>
      <c r="O138" s="94">
        <f t="shared" si="6"/>
        <v>485.6</v>
      </c>
      <c r="P138" s="86"/>
      <c r="Q138" s="94">
        <f t="shared" si="7"/>
        <v>485.6</v>
      </c>
    </row>
    <row r="139" spans="2:17" ht="12.75">
      <c r="B139" s="40" t="s">
        <v>463</v>
      </c>
      <c r="C139" s="86"/>
      <c r="D139" s="31" t="s">
        <v>375</v>
      </c>
      <c r="E139" s="31" t="s">
        <v>462</v>
      </c>
      <c r="F139" s="31"/>
      <c r="G139" s="31"/>
      <c r="H139" s="31"/>
      <c r="I139" s="117"/>
      <c r="J139" s="117"/>
      <c r="K139" s="34"/>
      <c r="L139" s="152"/>
      <c r="M139" s="34"/>
      <c r="N139" s="86">
        <f>N140</f>
        <v>0</v>
      </c>
      <c r="O139" s="94">
        <f t="shared" si="6"/>
        <v>0</v>
      </c>
      <c r="P139" s="86">
        <f>P140</f>
        <v>100</v>
      </c>
      <c r="Q139" s="94">
        <f t="shared" si="7"/>
        <v>100</v>
      </c>
    </row>
    <row r="140" spans="2:17" ht="12.75">
      <c r="B140" s="50" t="s">
        <v>414</v>
      </c>
      <c r="C140" s="86"/>
      <c r="D140" s="31" t="s">
        <v>375</v>
      </c>
      <c r="E140" s="31" t="s">
        <v>462</v>
      </c>
      <c r="F140" s="51" t="s">
        <v>415</v>
      </c>
      <c r="G140" s="31"/>
      <c r="H140" s="31"/>
      <c r="I140" s="117"/>
      <c r="J140" s="117"/>
      <c r="K140" s="34"/>
      <c r="L140" s="152"/>
      <c r="M140" s="34"/>
      <c r="N140" s="86">
        <f>N141</f>
        <v>0</v>
      </c>
      <c r="O140" s="94">
        <f t="shared" si="6"/>
        <v>0</v>
      </c>
      <c r="P140" s="86">
        <f>P141</f>
        <v>100</v>
      </c>
      <c r="Q140" s="94">
        <f t="shared" si="7"/>
        <v>100</v>
      </c>
    </row>
    <row r="141" spans="2:17" ht="12.75">
      <c r="B141" s="40" t="s">
        <v>188</v>
      </c>
      <c r="C141" s="86"/>
      <c r="D141" s="31" t="s">
        <v>375</v>
      </c>
      <c r="E141" s="31" t="s">
        <v>462</v>
      </c>
      <c r="F141" s="31" t="s">
        <v>189</v>
      </c>
      <c r="G141" s="31"/>
      <c r="H141" s="31"/>
      <c r="I141" s="117"/>
      <c r="J141" s="117"/>
      <c r="K141" s="34"/>
      <c r="L141" s="152"/>
      <c r="M141" s="34"/>
      <c r="N141" s="86">
        <f>N142</f>
        <v>0</v>
      </c>
      <c r="O141" s="94">
        <f t="shared" si="6"/>
        <v>0</v>
      </c>
      <c r="P141" s="86">
        <f>P142</f>
        <v>100</v>
      </c>
      <c r="Q141" s="94">
        <f t="shared" si="7"/>
        <v>100</v>
      </c>
    </row>
    <row r="142" spans="2:17" ht="12.75">
      <c r="B142" s="50" t="s">
        <v>424</v>
      </c>
      <c r="C142" s="86"/>
      <c r="D142" s="31" t="s">
        <v>375</v>
      </c>
      <c r="E142" s="31" t="s">
        <v>462</v>
      </c>
      <c r="F142" s="31" t="s">
        <v>189</v>
      </c>
      <c r="G142" s="31" t="s">
        <v>425</v>
      </c>
      <c r="H142" s="31"/>
      <c r="I142" s="117"/>
      <c r="J142" s="117"/>
      <c r="K142" s="34"/>
      <c r="L142" s="152"/>
      <c r="M142" s="34"/>
      <c r="N142" s="86">
        <f>N143</f>
        <v>0</v>
      </c>
      <c r="O142" s="94">
        <f t="shared" si="6"/>
        <v>0</v>
      </c>
      <c r="P142" s="86">
        <f>P143</f>
        <v>100</v>
      </c>
      <c r="Q142" s="94">
        <f t="shared" si="7"/>
        <v>100</v>
      </c>
    </row>
    <row r="143" spans="2:17" ht="12.75">
      <c r="B143" s="50" t="s">
        <v>426</v>
      </c>
      <c r="C143" s="86"/>
      <c r="D143" s="31" t="s">
        <v>375</v>
      </c>
      <c r="E143" s="31" t="s">
        <v>462</v>
      </c>
      <c r="F143" s="31" t="s">
        <v>189</v>
      </c>
      <c r="G143" s="31" t="s">
        <v>427</v>
      </c>
      <c r="H143" s="31"/>
      <c r="I143" s="117"/>
      <c r="J143" s="117"/>
      <c r="K143" s="34"/>
      <c r="L143" s="152"/>
      <c r="M143" s="34"/>
      <c r="N143" s="86">
        <f>N144</f>
        <v>0</v>
      </c>
      <c r="O143" s="94">
        <f t="shared" si="6"/>
        <v>0</v>
      </c>
      <c r="P143" s="86">
        <f>P144</f>
        <v>100</v>
      </c>
      <c r="Q143" s="94">
        <f t="shared" si="7"/>
        <v>100</v>
      </c>
    </row>
    <row r="144" spans="2:17" ht="12.75">
      <c r="B144" s="40" t="s">
        <v>413</v>
      </c>
      <c r="C144" s="86"/>
      <c r="D144" s="31" t="s">
        <v>375</v>
      </c>
      <c r="E144" s="31" t="s">
        <v>462</v>
      </c>
      <c r="F144" s="31" t="s">
        <v>189</v>
      </c>
      <c r="G144" s="31" t="s">
        <v>427</v>
      </c>
      <c r="H144" s="31" t="s">
        <v>402</v>
      </c>
      <c r="I144" s="117"/>
      <c r="J144" s="117"/>
      <c r="K144" s="34"/>
      <c r="L144" s="152"/>
      <c r="M144" s="34"/>
      <c r="N144" s="86"/>
      <c r="O144" s="94">
        <f t="shared" si="6"/>
        <v>0</v>
      </c>
      <c r="P144" s="86">
        <v>100</v>
      </c>
      <c r="Q144" s="94">
        <f t="shared" si="7"/>
        <v>100</v>
      </c>
    </row>
    <row r="145" spans="2:17" ht="12.75">
      <c r="B145" s="40" t="s">
        <v>337</v>
      </c>
      <c r="C145" s="85"/>
      <c r="D145" s="31" t="s">
        <v>375</v>
      </c>
      <c r="E145" s="31" t="s">
        <v>338</v>
      </c>
      <c r="F145" s="31"/>
      <c r="G145" s="31"/>
      <c r="H145" s="31"/>
      <c r="I145" s="117">
        <f>I146</f>
        <v>150</v>
      </c>
      <c r="J145" s="117"/>
      <c r="K145" s="34">
        <f t="shared" si="9"/>
        <v>150</v>
      </c>
      <c r="L145" s="152"/>
      <c r="M145" s="34">
        <f t="shared" si="8"/>
        <v>150</v>
      </c>
      <c r="N145" s="86">
        <f>N146</f>
        <v>-118.8</v>
      </c>
      <c r="O145" s="94">
        <f t="shared" si="6"/>
        <v>31.200000000000003</v>
      </c>
      <c r="P145" s="86">
        <f>P146</f>
        <v>270</v>
      </c>
      <c r="Q145" s="94">
        <f t="shared" si="7"/>
        <v>301.2</v>
      </c>
    </row>
    <row r="146" spans="2:17" ht="12.75">
      <c r="B146" s="50" t="s">
        <v>414</v>
      </c>
      <c r="C146" s="80"/>
      <c r="D146" s="31" t="s">
        <v>375</v>
      </c>
      <c r="E146" s="31" t="s">
        <v>338</v>
      </c>
      <c r="F146" s="78" t="s">
        <v>415</v>
      </c>
      <c r="G146" s="31"/>
      <c r="H146" s="31"/>
      <c r="I146" s="117">
        <f>I147</f>
        <v>150</v>
      </c>
      <c r="J146" s="117"/>
      <c r="K146" s="34">
        <f t="shared" si="9"/>
        <v>150</v>
      </c>
      <c r="L146" s="152"/>
      <c r="M146" s="34">
        <f t="shared" si="8"/>
        <v>150</v>
      </c>
      <c r="N146" s="86">
        <f>N147</f>
        <v>-118.8</v>
      </c>
      <c r="O146" s="94">
        <f aca="true" t="shared" si="14" ref="O146:O209">M146+N146</f>
        <v>31.200000000000003</v>
      </c>
      <c r="P146" s="86">
        <f>P147</f>
        <v>270</v>
      </c>
      <c r="Q146" s="94">
        <f t="shared" si="7"/>
        <v>301.2</v>
      </c>
    </row>
    <row r="147" spans="2:17" ht="12.75">
      <c r="B147" s="40" t="s">
        <v>505</v>
      </c>
      <c r="C147" s="79"/>
      <c r="D147" s="31" t="s">
        <v>375</v>
      </c>
      <c r="E147" s="31" t="s">
        <v>338</v>
      </c>
      <c r="F147" s="78" t="s">
        <v>506</v>
      </c>
      <c r="G147" s="31"/>
      <c r="H147" s="31"/>
      <c r="I147" s="117">
        <f>I148</f>
        <v>150</v>
      </c>
      <c r="J147" s="117"/>
      <c r="K147" s="34">
        <f t="shared" si="9"/>
        <v>150</v>
      </c>
      <c r="L147" s="152"/>
      <c r="M147" s="34">
        <f t="shared" si="8"/>
        <v>150</v>
      </c>
      <c r="N147" s="86">
        <f>N148</f>
        <v>-118.8</v>
      </c>
      <c r="O147" s="94">
        <f t="shared" si="14"/>
        <v>31.200000000000003</v>
      </c>
      <c r="P147" s="86">
        <f>P148</f>
        <v>270</v>
      </c>
      <c r="Q147" s="94">
        <f aca="true" t="shared" si="15" ref="Q147:Q210">O147+P147</f>
        <v>301.2</v>
      </c>
    </row>
    <row r="148" spans="2:17" ht="12.75">
      <c r="B148" s="50" t="s">
        <v>424</v>
      </c>
      <c r="C148" s="77"/>
      <c r="D148" s="31" t="s">
        <v>375</v>
      </c>
      <c r="E148" s="31" t="s">
        <v>338</v>
      </c>
      <c r="F148" s="78" t="s">
        <v>506</v>
      </c>
      <c r="G148" s="31" t="s">
        <v>425</v>
      </c>
      <c r="H148" s="31"/>
      <c r="I148" s="117">
        <f>I149</f>
        <v>150</v>
      </c>
      <c r="J148" s="117"/>
      <c r="K148" s="34">
        <f t="shared" si="9"/>
        <v>150</v>
      </c>
      <c r="L148" s="152"/>
      <c r="M148" s="34">
        <f t="shared" si="8"/>
        <v>150</v>
      </c>
      <c r="N148" s="86">
        <f>N149</f>
        <v>-118.8</v>
      </c>
      <c r="O148" s="94">
        <f t="shared" si="14"/>
        <v>31.200000000000003</v>
      </c>
      <c r="P148" s="86">
        <f>P149</f>
        <v>270</v>
      </c>
      <c r="Q148" s="94">
        <f t="shared" si="15"/>
        <v>301.2</v>
      </c>
    </row>
    <row r="149" spans="2:17" ht="12.75">
      <c r="B149" s="50" t="s">
        <v>426</v>
      </c>
      <c r="C149" s="77"/>
      <c r="D149" s="31" t="s">
        <v>375</v>
      </c>
      <c r="E149" s="31" t="s">
        <v>338</v>
      </c>
      <c r="F149" s="78" t="s">
        <v>506</v>
      </c>
      <c r="G149" s="31" t="s">
        <v>427</v>
      </c>
      <c r="H149" s="31"/>
      <c r="I149" s="117">
        <f>I150</f>
        <v>150</v>
      </c>
      <c r="J149" s="117"/>
      <c r="K149" s="34">
        <f t="shared" si="9"/>
        <v>150</v>
      </c>
      <c r="L149" s="152"/>
      <c r="M149" s="34">
        <f t="shared" si="8"/>
        <v>150</v>
      </c>
      <c r="N149" s="86">
        <f>N150</f>
        <v>-118.8</v>
      </c>
      <c r="O149" s="94">
        <f t="shared" si="14"/>
        <v>31.200000000000003</v>
      </c>
      <c r="P149" s="86">
        <f>P150</f>
        <v>270</v>
      </c>
      <c r="Q149" s="94">
        <f t="shared" si="15"/>
        <v>301.2</v>
      </c>
    </row>
    <row r="150" spans="2:17" ht="12.75">
      <c r="B150" s="40" t="s">
        <v>413</v>
      </c>
      <c r="C150" s="79"/>
      <c r="D150" s="31" t="s">
        <v>375</v>
      </c>
      <c r="E150" s="31" t="s">
        <v>338</v>
      </c>
      <c r="F150" s="78" t="s">
        <v>506</v>
      </c>
      <c r="G150" s="31" t="s">
        <v>427</v>
      </c>
      <c r="H150" s="31">
        <v>2</v>
      </c>
      <c r="I150" s="117">
        <v>150</v>
      </c>
      <c r="J150" s="117"/>
      <c r="K150" s="34">
        <f t="shared" si="9"/>
        <v>150</v>
      </c>
      <c r="L150" s="152"/>
      <c r="M150" s="34">
        <f t="shared" si="8"/>
        <v>150</v>
      </c>
      <c r="N150" s="86">
        <v>-118.8</v>
      </c>
      <c r="O150" s="94">
        <f t="shared" si="14"/>
        <v>31.200000000000003</v>
      </c>
      <c r="P150" s="86">
        <v>270</v>
      </c>
      <c r="Q150" s="94">
        <f t="shared" si="15"/>
        <v>301.2</v>
      </c>
    </row>
    <row r="151" spans="2:17" ht="12.75">
      <c r="B151" s="40" t="s">
        <v>316</v>
      </c>
      <c r="C151" s="79"/>
      <c r="D151" s="31" t="s">
        <v>376</v>
      </c>
      <c r="E151" s="31"/>
      <c r="F151" s="31"/>
      <c r="G151" s="31"/>
      <c r="H151" s="31"/>
      <c r="I151" s="117">
        <f>I153</f>
        <v>3882.4</v>
      </c>
      <c r="J151" s="117">
        <f>J152+J159</f>
        <v>9</v>
      </c>
      <c r="K151" s="34">
        <f t="shared" si="9"/>
        <v>3891.4</v>
      </c>
      <c r="L151" s="152"/>
      <c r="M151" s="34">
        <f t="shared" si="8"/>
        <v>3891.4</v>
      </c>
      <c r="N151" s="86">
        <f>N152+N159</f>
        <v>39.8</v>
      </c>
      <c r="O151" s="94">
        <f t="shared" si="14"/>
        <v>3931.2000000000003</v>
      </c>
      <c r="P151" s="86">
        <f>P152+P159</f>
        <v>312</v>
      </c>
      <c r="Q151" s="94">
        <f t="shared" si="15"/>
        <v>4243.200000000001</v>
      </c>
    </row>
    <row r="152" spans="2:17" ht="12.75">
      <c r="B152" s="40" t="s">
        <v>318</v>
      </c>
      <c r="C152" s="79"/>
      <c r="D152" s="31" t="s">
        <v>376</v>
      </c>
      <c r="E152" s="31" t="s">
        <v>378</v>
      </c>
      <c r="F152" s="31"/>
      <c r="G152" s="31"/>
      <c r="H152" s="31"/>
      <c r="I152" s="117">
        <f>I153</f>
        <v>3882.4</v>
      </c>
      <c r="J152" s="117"/>
      <c r="K152" s="34">
        <f t="shared" si="9"/>
        <v>3882.4</v>
      </c>
      <c r="L152" s="152"/>
      <c r="M152" s="34">
        <f t="shared" si="8"/>
        <v>3882.4</v>
      </c>
      <c r="N152" s="86">
        <f>N153</f>
        <v>39.8</v>
      </c>
      <c r="O152" s="94">
        <f t="shared" si="14"/>
        <v>3922.2000000000003</v>
      </c>
      <c r="P152" s="86">
        <f>P153</f>
        <v>312</v>
      </c>
      <c r="Q152" s="94">
        <f t="shared" si="15"/>
        <v>4234.200000000001</v>
      </c>
    </row>
    <row r="153" spans="2:17" ht="12.75">
      <c r="B153" s="40" t="s">
        <v>657</v>
      </c>
      <c r="C153" s="85"/>
      <c r="D153" s="31" t="s">
        <v>376</v>
      </c>
      <c r="E153" s="31" t="s">
        <v>378</v>
      </c>
      <c r="F153" s="78" t="s">
        <v>517</v>
      </c>
      <c r="G153" s="19"/>
      <c r="H153" s="31"/>
      <c r="I153" s="117">
        <f>I154</f>
        <v>3882.4</v>
      </c>
      <c r="J153" s="117"/>
      <c r="K153" s="34">
        <f t="shared" si="9"/>
        <v>3882.4</v>
      </c>
      <c r="L153" s="152"/>
      <c r="M153" s="34">
        <f t="shared" si="8"/>
        <v>3882.4</v>
      </c>
      <c r="N153" s="86">
        <f>N154</f>
        <v>39.8</v>
      </c>
      <c r="O153" s="94">
        <f t="shared" si="14"/>
        <v>3922.2000000000003</v>
      </c>
      <c r="P153" s="86">
        <f>P154</f>
        <v>312</v>
      </c>
      <c r="Q153" s="94">
        <f t="shared" si="15"/>
        <v>4234.200000000001</v>
      </c>
    </row>
    <row r="154" spans="2:17" ht="12.75">
      <c r="B154" s="40" t="s">
        <v>499</v>
      </c>
      <c r="C154" s="79"/>
      <c r="D154" s="31" t="s">
        <v>376</v>
      </c>
      <c r="E154" s="31" t="s">
        <v>378</v>
      </c>
      <c r="F154" s="78" t="s">
        <v>517</v>
      </c>
      <c r="G154" s="31" t="s">
        <v>500</v>
      </c>
      <c r="H154" s="31"/>
      <c r="I154" s="117">
        <f>I155+I157</f>
        <v>3882.4</v>
      </c>
      <c r="J154" s="117"/>
      <c r="K154" s="34">
        <f t="shared" si="9"/>
        <v>3882.4</v>
      </c>
      <c r="L154" s="152"/>
      <c r="M154" s="34">
        <f t="shared" si="8"/>
        <v>3882.4</v>
      </c>
      <c r="N154" s="86">
        <f>N155+N157</f>
        <v>39.8</v>
      </c>
      <c r="O154" s="94">
        <f t="shared" si="14"/>
        <v>3922.2000000000003</v>
      </c>
      <c r="P154" s="86">
        <f>P155+P157</f>
        <v>312</v>
      </c>
      <c r="Q154" s="94">
        <f t="shared" si="15"/>
        <v>4234.200000000001</v>
      </c>
    </row>
    <row r="155" spans="2:17" ht="25.5">
      <c r="B155" s="40" t="s">
        <v>260</v>
      </c>
      <c r="C155" s="79"/>
      <c r="D155" s="31" t="s">
        <v>376</v>
      </c>
      <c r="E155" s="31" t="s">
        <v>378</v>
      </c>
      <c r="F155" s="78" t="s">
        <v>517</v>
      </c>
      <c r="G155" s="31" t="s">
        <v>259</v>
      </c>
      <c r="H155" s="31"/>
      <c r="I155" s="117">
        <f>I156</f>
        <v>3832.4</v>
      </c>
      <c r="J155" s="117"/>
      <c r="K155" s="34">
        <f t="shared" si="9"/>
        <v>3832.4</v>
      </c>
      <c r="L155" s="152"/>
      <c r="M155" s="34">
        <f t="shared" si="8"/>
        <v>3832.4</v>
      </c>
      <c r="N155" s="86">
        <f>N156</f>
        <v>39.8</v>
      </c>
      <c r="O155" s="94">
        <f t="shared" si="14"/>
        <v>3872.2000000000003</v>
      </c>
      <c r="P155" s="86">
        <f>P156</f>
        <v>312</v>
      </c>
      <c r="Q155" s="94">
        <f t="shared" si="15"/>
        <v>4184.200000000001</v>
      </c>
    </row>
    <row r="156" spans="2:17" ht="12.75">
      <c r="B156" s="40" t="s">
        <v>413</v>
      </c>
      <c r="C156" s="85"/>
      <c r="D156" s="31" t="s">
        <v>376</v>
      </c>
      <c r="E156" s="31" t="s">
        <v>378</v>
      </c>
      <c r="F156" s="78" t="s">
        <v>517</v>
      </c>
      <c r="G156" s="31" t="s">
        <v>259</v>
      </c>
      <c r="H156" s="31">
        <v>2</v>
      </c>
      <c r="I156" s="117">
        <v>3832.4</v>
      </c>
      <c r="J156" s="117"/>
      <c r="K156" s="34">
        <f t="shared" si="9"/>
        <v>3832.4</v>
      </c>
      <c r="L156" s="152"/>
      <c r="M156" s="34">
        <f t="shared" si="8"/>
        <v>3832.4</v>
      </c>
      <c r="N156" s="86">
        <v>39.8</v>
      </c>
      <c r="O156" s="94">
        <f t="shared" si="14"/>
        <v>3872.2000000000003</v>
      </c>
      <c r="P156" s="86">
        <v>312</v>
      </c>
      <c r="Q156" s="94">
        <f t="shared" si="15"/>
        <v>4184.200000000001</v>
      </c>
    </row>
    <row r="157" spans="2:17" ht="12.75">
      <c r="B157" s="40" t="s">
        <v>630</v>
      </c>
      <c r="C157" s="79"/>
      <c r="D157" s="31" t="s">
        <v>376</v>
      </c>
      <c r="E157" s="31" t="s">
        <v>378</v>
      </c>
      <c r="F157" s="78" t="s">
        <v>517</v>
      </c>
      <c r="G157" s="19">
        <v>612</v>
      </c>
      <c r="H157" s="31"/>
      <c r="I157" s="117">
        <f>I158</f>
        <v>50</v>
      </c>
      <c r="J157" s="117"/>
      <c r="K157" s="34">
        <f t="shared" si="9"/>
        <v>50</v>
      </c>
      <c r="L157" s="152"/>
      <c r="M157" s="34">
        <f t="shared" si="8"/>
        <v>50</v>
      </c>
      <c r="N157" s="86"/>
      <c r="O157" s="94">
        <f t="shared" si="14"/>
        <v>50</v>
      </c>
      <c r="P157" s="86">
        <f>P158</f>
        <v>0</v>
      </c>
      <c r="Q157" s="94">
        <f t="shared" si="15"/>
        <v>50</v>
      </c>
    </row>
    <row r="158" spans="2:17" ht="12.75">
      <c r="B158" s="40" t="s">
        <v>413</v>
      </c>
      <c r="C158" s="85"/>
      <c r="D158" s="31" t="s">
        <v>376</v>
      </c>
      <c r="E158" s="31" t="s">
        <v>378</v>
      </c>
      <c r="F158" s="78" t="s">
        <v>517</v>
      </c>
      <c r="G158" s="19">
        <v>612</v>
      </c>
      <c r="H158" s="31">
        <v>2</v>
      </c>
      <c r="I158" s="117">
        <v>50</v>
      </c>
      <c r="J158" s="117"/>
      <c r="K158" s="34">
        <f t="shared" si="9"/>
        <v>50</v>
      </c>
      <c r="L158" s="152"/>
      <c r="M158" s="34">
        <f t="shared" si="8"/>
        <v>50</v>
      </c>
      <c r="N158" s="86"/>
      <c r="O158" s="94">
        <f t="shared" si="14"/>
        <v>50</v>
      </c>
      <c r="P158" s="86"/>
      <c r="Q158" s="94">
        <f t="shared" si="15"/>
        <v>50</v>
      </c>
    </row>
    <row r="159" spans="2:17" ht="12.75">
      <c r="B159" s="40" t="s">
        <v>37</v>
      </c>
      <c r="C159" s="79"/>
      <c r="D159" s="31" t="s">
        <v>376</v>
      </c>
      <c r="E159" s="31" t="s">
        <v>379</v>
      </c>
      <c r="F159" s="78"/>
      <c r="G159" s="19"/>
      <c r="H159" s="31"/>
      <c r="I159" s="117"/>
      <c r="J159" s="117">
        <f>J160</f>
        <v>9</v>
      </c>
      <c r="K159" s="34">
        <f t="shared" si="9"/>
        <v>9</v>
      </c>
      <c r="L159" s="152"/>
      <c r="M159" s="34">
        <f t="shared" si="8"/>
        <v>9</v>
      </c>
      <c r="N159" s="86"/>
      <c r="O159" s="94">
        <f t="shared" si="14"/>
        <v>9</v>
      </c>
      <c r="P159" s="86">
        <f>P160</f>
        <v>0</v>
      </c>
      <c r="Q159" s="94">
        <f t="shared" si="15"/>
        <v>9</v>
      </c>
    </row>
    <row r="160" spans="2:17" ht="25.5">
      <c r="B160" s="35" t="s">
        <v>468</v>
      </c>
      <c r="C160" s="85"/>
      <c r="D160" s="31" t="s">
        <v>376</v>
      </c>
      <c r="E160" s="31" t="s">
        <v>379</v>
      </c>
      <c r="F160" s="31" t="s">
        <v>533</v>
      </c>
      <c r="G160" s="31"/>
      <c r="H160" s="31"/>
      <c r="I160" s="117"/>
      <c r="J160" s="117">
        <f>J161</f>
        <v>9</v>
      </c>
      <c r="K160" s="34">
        <f t="shared" si="9"/>
        <v>9</v>
      </c>
      <c r="L160" s="152"/>
      <c r="M160" s="34">
        <f t="shared" si="8"/>
        <v>9</v>
      </c>
      <c r="N160" s="86"/>
      <c r="O160" s="94">
        <f t="shared" si="14"/>
        <v>9</v>
      </c>
      <c r="P160" s="86">
        <f>P161</f>
        <v>0</v>
      </c>
      <c r="Q160" s="94">
        <f t="shared" si="15"/>
        <v>9</v>
      </c>
    </row>
    <row r="161" spans="2:17" ht="25.5">
      <c r="B161" s="35" t="s">
        <v>531</v>
      </c>
      <c r="C161" s="86"/>
      <c r="D161" s="31" t="s">
        <v>376</v>
      </c>
      <c r="E161" s="31" t="s">
        <v>379</v>
      </c>
      <c r="F161" s="155" t="s">
        <v>530</v>
      </c>
      <c r="G161" s="31"/>
      <c r="H161" s="31"/>
      <c r="I161" s="117"/>
      <c r="J161" s="117">
        <f>J162</f>
        <v>9</v>
      </c>
      <c r="K161" s="34">
        <f t="shared" si="9"/>
        <v>9</v>
      </c>
      <c r="L161" s="152"/>
      <c r="M161" s="34">
        <f aca="true" t="shared" si="16" ref="M161:M234">K161+L161</f>
        <v>9</v>
      </c>
      <c r="N161" s="86"/>
      <c r="O161" s="94">
        <f t="shared" si="14"/>
        <v>9</v>
      </c>
      <c r="P161" s="86">
        <f>P162</f>
        <v>0</v>
      </c>
      <c r="Q161" s="94">
        <f t="shared" si="15"/>
        <v>9</v>
      </c>
    </row>
    <row r="162" spans="2:17" ht="12.75">
      <c r="B162" s="40" t="s">
        <v>499</v>
      </c>
      <c r="C162" s="86"/>
      <c r="D162" s="31" t="s">
        <v>376</v>
      </c>
      <c r="E162" s="31" t="s">
        <v>379</v>
      </c>
      <c r="F162" s="155" t="s">
        <v>530</v>
      </c>
      <c r="G162" s="31" t="s">
        <v>500</v>
      </c>
      <c r="H162" s="31"/>
      <c r="I162" s="117"/>
      <c r="J162" s="117">
        <f>J163</f>
        <v>9</v>
      </c>
      <c r="K162" s="34">
        <f t="shared" si="9"/>
        <v>9</v>
      </c>
      <c r="L162" s="152"/>
      <c r="M162" s="34">
        <f t="shared" si="16"/>
        <v>9</v>
      </c>
      <c r="N162" s="86"/>
      <c r="O162" s="94">
        <f t="shared" si="14"/>
        <v>9</v>
      </c>
      <c r="P162" s="86">
        <f>P163</f>
        <v>0</v>
      </c>
      <c r="Q162" s="94">
        <f t="shared" si="15"/>
        <v>9</v>
      </c>
    </row>
    <row r="163" spans="2:17" ht="12.75">
      <c r="B163" s="40" t="s">
        <v>630</v>
      </c>
      <c r="C163" s="86"/>
      <c r="D163" s="31" t="s">
        <v>376</v>
      </c>
      <c r="E163" s="31" t="s">
        <v>379</v>
      </c>
      <c r="F163" s="155" t="s">
        <v>530</v>
      </c>
      <c r="G163" s="31" t="s">
        <v>631</v>
      </c>
      <c r="H163" s="31"/>
      <c r="I163" s="117"/>
      <c r="J163" s="117">
        <f>J164</f>
        <v>9</v>
      </c>
      <c r="K163" s="34">
        <f t="shared" si="9"/>
        <v>9</v>
      </c>
      <c r="L163" s="152"/>
      <c r="M163" s="34">
        <f t="shared" si="16"/>
        <v>9</v>
      </c>
      <c r="N163" s="86"/>
      <c r="O163" s="94">
        <f t="shared" si="14"/>
        <v>9</v>
      </c>
      <c r="P163" s="86">
        <f>P164</f>
        <v>0</v>
      </c>
      <c r="Q163" s="94">
        <f t="shared" si="15"/>
        <v>9</v>
      </c>
    </row>
    <row r="164" spans="2:17" ht="12.75">
      <c r="B164" s="40" t="s">
        <v>413</v>
      </c>
      <c r="C164" s="86"/>
      <c r="D164" s="31" t="s">
        <v>376</v>
      </c>
      <c r="E164" s="31" t="s">
        <v>379</v>
      </c>
      <c r="F164" s="155" t="s">
        <v>530</v>
      </c>
      <c r="G164" s="31" t="s">
        <v>631</v>
      </c>
      <c r="H164" s="31">
        <v>2</v>
      </c>
      <c r="I164" s="117"/>
      <c r="J164" s="117">
        <v>9</v>
      </c>
      <c r="K164" s="34">
        <f t="shared" si="9"/>
        <v>9</v>
      </c>
      <c r="L164" s="152"/>
      <c r="M164" s="34">
        <f t="shared" si="16"/>
        <v>9</v>
      </c>
      <c r="N164" s="86"/>
      <c r="O164" s="94">
        <f t="shared" si="14"/>
        <v>9</v>
      </c>
      <c r="P164" s="86"/>
      <c r="Q164" s="94">
        <f t="shared" si="15"/>
        <v>9</v>
      </c>
    </row>
    <row r="165" spans="2:17" ht="12.75">
      <c r="B165" s="40" t="s">
        <v>320</v>
      </c>
      <c r="C165" s="80"/>
      <c r="D165" s="31" t="s">
        <v>381</v>
      </c>
      <c r="E165" s="31"/>
      <c r="F165" s="31"/>
      <c r="G165" s="31"/>
      <c r="H165" s="31"/>
      <c r="I165" s="117">
        <f>I166</f>
        <v>3476</v>
      </c>
      <c r="J165" s="117">
        <f>J166</f>
        <v>150</v>
      </c>
      <c r="K165" s="34">
        <f t="shared" si="9"/>
        <v>3626</v>
      </c>
      <c r="L165" s="152"/>
      <c r="M165" s="34">
        <f t="shared" si="16"/>
        <v>3626</v>
      </c>
      <c r="N165" s="86">
        <f>N166</f>
        <v>2.7</v>
      </c>
      <c r="O165" s="94">
        <f t="shared" si="14"/>
        <v>3628.7</v>
      </c>
      <c r="P165" s="86">
        <f>P166</f>
        <v>104.7</v>
      </c>
      <c r="Q165" s="94">
        <f t="shared" si="15"/>
        <v>3733.3999999999996</v>
      </c>
    </row>
    <row r="166" spans="2:17" ht="12.75">
      <c r="B166" s="40" t="s">
        <v>321</v>
      </c>
      <c r="C166" s="80"/>
      <c r="D166" s="31" t="s">
        <v>381</v>
      </c>
      <c r="E166" s="31" t="s">
        <v>382</v>
      </c>
      <c r="F166" s="31"/>
      <c r="G166" s="31"/>
      <c r="H166" s="31"/>
      <c r="I166" s="117">
        <f>I167</f>
        <v>3476</v>
      </c>
      <c r="J166" s="117">
        <f>J167</f>
        <v>150</v>
      </c>
      <c r="K166" s="34">
        <f t="shared" si="9"/>
        <v>3626</v>
      </c>
      <c r="L166" s="152"/>
      <c r="M166" s="34">
        <f t="shared" si="16"/>
        <v>3626</v>
      </c>
      <c r="N166" s="86">
        <f>N167</f>
        <v>2.7</v>
      </c>
      <c r="O166" s="94">
        <f t="shared" si="14"/>
        <v>3628.7</v>
      </c>
      <c r="P166" s="86">
        <f>P167</f>
        <v>104.7</v>
      </c>
      <c r="Q166" s="94">
        <f t="shared" si="15"/>
        <v>3733.3999999999996</v>
      </c>
    </row>
    <row r="167" spans="2:17" ht="12.75">
      <c r="B167" s="50" t="s">
        <v>414</v>
      </c>
      <c r="C167" s="80"/>
      <c r="D167" s="31" t="s">
        <v>381</v>
      </c>
      <c r="E167" s="31" t="s">
        <v>382</v>
      </c>
      <c r="F167" s="31" t="s">
        <v>415</v>
      </c>
      <c r="G167" s="30"/>
      <c r="H167" s="30"/>
      <c r="I167" s="117">
        <f>I171</f>
        <v>3476</v>
      </c>
      <c r="J167" s="117">
        <f>J168+J171</f>
        <v>150</v>
      </c>
      <c r="K167" s="34">
        <f t="shared" si="9"/>
        <v>3626</v>
      </c>
      <c r="L167" s="152"/>
      <c r="M167" s="34">
        <f t="shared" si="16"/>
        <v>3626</v>
      </c>
      <c r="N167" s="86">
        <f>N168+N171</f>
        <v>2.7</v>
      </c>
      <c r="O167" s="94">
        <f t="shared" si="14"/>
        <v>3628.7</v>
      </c>
      <c r="P167" s="86">
        <f>P168+P171</f>
        <v>104.7</v>
      </c>
      <c r="Q167" s="94">
        <f t="shared" si="15"/>
        <v>3733.3999999999996</v>
      </c>
    </row>
    <row r="168" spans="2:17" ht="25.5">
      <c r="B168" s="50" t="s">
        <v>461</v>
      </c>
      <c r="C168" s="80"/>
      <c r="D168" s="31" t="s">
        <v>381</v>
      </c>
      <c r="E168" s="31" t="s">
        <v>382</v>
      </c>
      <c r="F168" s="31" t="s">
        <v>460</v>
      </c>
      <c r="G168" s="30"/>
      <c r="H168" s="30"/>
      <c r="I168" s="117"/>
      <c r="J168" s="117">
        <f>J169</f>
        <v>150</v>
      </c>
      <c r="K168" s="34">
        <f t="shared" si="9"/>
        <v>150</v>
      </c>
      <c r="L168" s="152"/>
      <c r="M168" s="34">
        <f t="shared" si="16"/>
        <v>150</v>
      </c>
      <c r="N168" s="86"/>
      <c r="O168" s="94">
        <f t="shared" si="14"/>
        <v>150</v>
      </c>
      <c r="P168" s="86">
        <f>P169</f>
        <v>104.7</v>
      </c>
      <c r="Q168" s="94">
        <f t="shared" si="15"/>
        <v>254.7</v>
      </c>
    </row>
    <row r="169" spans="2:17" ht="12.75">
      <c r="B169" s="40" t="s">
        <v>630</v>
      </c>
      <c r="C169" s="80"/>
      <c r="D169" s="31" t="s">
        <v>381</v>
      </c>
      <c r="E169" s="31" t="s">
        <v>382</v>
      </c>
      <c r="F169" s="31" t="s">
        <v>460</v>
      </c>
      <c r="G169" s="31" t="s">
        <v>631</v>
      </c>
      <c r="H169" s="31"/>
      <c r="I169" s="117"/>
      <c r="J169" s="117">
        <f>J170</f>
        <v>150</v>
      </c>
      <c r="K169" s="34">
        <f t="shared" si="9"/>
        <v>150</v>
      </c>
      <c r="L169" s="152"/>
      <c r="M169" s="34">
        <f t="shared" si="16"/>
        <v>150</v>
      </c>
      <c r="N169" s="86"/>
      <c r="O169" s="94">
        <f t="shared" si="14"/>
        <v>150</v>
      </c>
      <c r="P169" s="86">
        <f>P170</f>
        <v>104.7</v>
      </c>
      <c r="Q169" s="94">
        <f t="shared" si="15"/>
        <v>254.7</v>
      </c>
    </row>
    <row r="170" spans="2:17" ht="12.75">
      <c r="B170" s="40" t="s">
        <v>391</v>
      </c>
      <c r="C170" s="80"/>
      <c r="D170" s="31" t="s">
        <v>381</v>
      </c>
      <c r="E170" s="31" t="s">
        <v>382</v>
      </c>
      <c r="F170" s="31" t="s">
        <v>460</v>
      </c>
      <c r="G170" s="31" t="s">
        <v>631</v>
      </c>
      <c r="H170" s="31" t="s">
        <v>33</v>
      </c>
      <c r="I170" s="117"/>
      <c r="J170" s="117">
        <v>150</v>
      </c>
      <c r="K170" s="34">
        <f t="shared" si="9"/>
        <v>150</v>
      </c>
      <c r="L170" s="152"/>
      <c r="M170" s="34">
        <f t="shared" si="16"/>
        <v>150</v>
      </c>
      <c r="N170" s="86"/>
      <c r="O170" s="94">
        <f t="shared" si="14"/>
        <v>150</v>
      </c>
      <c r="P170" s="86">
        <v>104.7</v>
      </c>
      <c r="Q170" s="94">
        <f t="shared" si="15"/>
        <v>254.7</v>
      </c>
    </row>
    <row r="171" spans="2:17" ht="25.5">
      <c r="B171" s="40" t="s">
        <v>660</v>
      </c>
      <c r="C171" s="80"/>
      <c r="D171" s="31" t="s">
        <v>381</v>
      </c>
      <c r="E171" s="31" t="s">
        <v>382</v>
      </c>
      <c r="F171" s="31" t="s">
        <v>596</v>
      </c>
      <c r="G171" s="31"/>
      <c r="H171" s="31"/>
      <c r="I171" s="117">
        <f>I172</f>
        <v>3476</v>
      </c>
      <c r="J171" s="117"/>
      <c r="K171" s="34">
        <f t="shared" si="9"/>
        <v>3476</v>
      </c>
      <c r="L171" s="152"/>
      <c r="M171" s="34">
        <f t="shared" si="16"/>
        <v>3476</v>
      </c>
      <c r="N171" s="86">
        <f>N172</f>
        <v>2.7</v>
      </c>
      <c r="O171" s="94">
        <f t="shared" si="14"/>
        <v>3478.7</v>
      </c>
      <c r="P171" s="86"/>
      <c r="Q171" s="94">
        <f t="shared" si="15"/>
        <v>3478.7</v>
      </c>
    </row>
    <row r="172" spans="2:17" ht="12.75">
      <c r="B172" s="40" t="s">
        <v>499</v>
      </c>
      <c r="C172" s="80"/>
      <c r="D172" s="31" t="s">
        <v>381</v>
      </c>
      <c r="E172" s="31" t="s">
        <v>382</v>
      </c>
      <c r="F172" s="31" t="s">
        <v>596</v>
      </c>
      <c r="G172" s="31" t="s">
        <v>500</v>
      </c>
      <c r="H172" s="31"/>
      <c r="I172" s="117">
        <f>I173+I176</f>
        <v>3476</v>
      </c>
      <c r="J172" s="117"/>
      <c r="K172" s="34">
        <f t="shared" si="9"/>
        <v>3476</v>
      </c>
      <c r="L172" s="152"/>
      <c r="M172" s="34">
        <f t="shared" si="16"/>
        <v>3476</v>
      </c>
      <c r="N172" s="86">
        <f>N173+N176</f>
        <v>2.7</v>
      </c>
      <c r="O172" s="94">
        <f t="shared" si="14"/>
        <v>3478.7</v>
      </c>
      <c r="P172" s="86"/>
      <c r="Q172" s="94">
        <f t="shared" si="15"/>
        <v>3478.7</v>
      </c>
    </row>
    <row r="173" spans="2:17" ht="25.5">
      <c r="B173" s="40" t="s">
        <v>260</v>
      </c>
      <c r="C173" s="80"/>
      <c r="D173" s="31" t="s">
        <v>381</v>
      </c>
      <c r="E173" s="31" t="s">
        <v>382</v>
      </c>
      <c r="F173" s="31" t="s">
        <v>596</v>
      </c>
      <c r="G173" s="31" t="s">
        <v>259</v>
      </c>
      <c r="H173" s="31"/>
      <c r="I173" s="117">
        <f>I174+I175</f>
        <v>3438.5</v>
      </c>
      <c r="J173" s="117"/>
      <c r="K173" s="34">
        <f aca="true" t="shared" si="17" ref="K173:K249">I173+J173</f>
        <v>3438.5</v>
      </c>
      <c r="L173" s="152"/>
      <c r="M173" s="34">
        <f t="shared" si="16"/>
        <v>3438.5</v>
      </c>
      <c r="N173" s="86">
        <f>N174+N175</f>
        <v>2.7</v>
      </c>
      <c r="O173" s="94">
        <f t="shared" si="14"/>
        <v>3441.2</v>
      </c>
      <c r="P173" s="86"/>
      <c r="Q173" s="94">
        <f t="shared" si="15"/>
        <v>3441.2</v>
      </c>
    </row>
    <row r="174" spans="2:17" ht="12.75">
      <c r="B174" s="50" t="s">
        <v>406</v>
      </c>
      <c r="C174" s="86"/>
      <c r="D174" s="31" t="s">
        <v>381</v>
      </c>
      <c r="E174" s="31" t="s">
        <v>382</v>
      </c>
      <c r="F174" s="31" t="s">
        <v>596</v>
      </c>
      <c r="G174" s="31" t="s">
        <v>259</v>
      </c>
      <c r="H174" s="31" t="s">
        <v>401</v>
      </c>
      <c r="I174" s="117">
        <v>911.5</v>
      </c>
      <c r="J174" s="117"/>
      <c r="K174" s="34">
        <f t="shared" si="17"/>
        <v>911.5</v>
      </c>
      <c r="L174" s="152"/>
      <c r="M174" s="34">
        <f t="shared" si="16"/>
        <v>911.5</v>
      </c>
      <c r="N174" s="86"/>
      <c r="O174" s="94">
        <f t="shared" si="14"/>
        <v>911.5</v>
      </c>
      <c r="P174" s="86"/>
      <c r="Q174" s="94">
        <f t="shared" si="15"/>
        <v>911.5</v>
      </c>
    </row>
    <row r="175" spans="2:17" ht="12.75">
      <c r="B175" s="40" t="s">
        <v>413</v>
      </c>
      <c r="C175" s="80"/>
      <c r="D175" s="31" t="s">
        <v>381</v>
      </c>
      <c r="E175" s="31" t="s">
        <v>382</v>
      </c>
      <c r="F175" s="31" t="s">
        <v>596</v>
      </c>
      <c r="G175" s="31" t="s">
        <v>259</v>
      </c>
      <c r="H175" s="31">
        <v>2</v>
      </c>
      <c r="I175" s="117">
        <v>2527</v>
      </c>
      <c r="J175" s="117"/>
      <c r="K175" s="34">
        <f t="shared" si="17"/>
        <v>2527</v>
      </c>
      <c r="L175" s="152"/>
      <c r="M175" s="34">
        <f t="shared" si="16"/>
        <v>2527</v>
      </c>
      <c r="N175" s="86">
        <v>2.7</v>
      </c>
      <c r="O175" s="94">
        <f t="shared" si="14"/>
        <v>2529.7</v>
      </c>
      <c r="P175" s="86"/>
      <c r="Q175" s="94">
        <f t="shared" si="15"/>
        <v>2529.7</v>
      </c>
    </row>
    <row r="176" spans="2:17" ht="12.75">
      <c r="B176" s="40" t="s">
        <v>630</v>
      </c>
      <c r="C176" s="86"/>
      <c r="D176" s="31" t="s">
        <v>381</v>
      </c>
      <c r="E176" s="31" t="s">
        <v>382</v>
      </c>
      <c r="F176" s="31" t="s">
        <v>596</v>
      </c>
      <c r="G176" s="19">
        <v>612</v>
      </c>
      <c r="H176" s="31"/>
      <c r="I176" s="117">
        <f>I177</f>
        <v>37.5</v>
      </c>
      <c r="J176" s="117"/>
      <c r="K176" s="34">
        <f t="shared" si="17"/>
        <v>37.5</v>
      </c>
      <c r="L176" s="152"/>
      <c r="M176" s="34">
        <f t="shared" si="16"/>
        <v>37.5</v>
      </c>
      <c r="N176" s="86"/>
      <c r="O176" s="94">
        <f t="shared" si="14"/>
        <v>37.5</v>
      </c>
      <c r="P176" s="86"/>
      <c r="Q176" s="94">
        <f t="shared" si="15"/>
        <v>37.5</v>
      </c>
    </row>
    <row r="177" spans="2:17" ht="12.75">
      <c r="B177" s="40" t="s">
        <v>413</v>
      </c>
      <c r="C177" s="86"/>
      <c r="D177" s="31" t="s">
        <v>381</v>
      </c>
      <c r="E177" s="31" t="s">
        <v>382</v>
      </c>
      <c r="F177" s="31" t="s">
        <v>596</v>
      </c>
      <c r="G177" s="19">
        <v>612</v>
      </c>
      <c r="H177" s="31">
        <v>2</v>
      </c>
      <c r="I177" s="117">
        <v>37.5</v>
      </c>
      <c r="J177" s="117"/>
      <c r="K177" s="34">
        <f t="shared" si="17"/>
        <v>37.5</v>
      </c>
      <c r="L177" s="152"/>
      <c r="M177" s="34">
        <f t="shared" si="16"/>
        <v>37.5</v>
      </c>
      <c r="N177" s="86"/>
      <c r="O177" s="94">
        <f t="shared" si="14"/>
        <v>37.5</v>
      </c>
      <c r="P177" s="86"/>
      <c r="Q177" s="94">
        <f t="shared" si="15"/>
        <v>37.5</v>
      </c>
    </row>
    <row r="178" spans="2:17" ht="12.75">
      <c r="B178" s="40" t="s">
        <v>325</v>
      </c>
      <c r="C178" s="79"/>
      <c r="D178" s="31" t="s">
        <v>383</v>
      </c>
      <c r="E178" s="31"/>
      <c r="F178" s="31"/>
      <c r="G178" s="31"/>
      <c r="H178" s="31"/>
      <c r="I178" s="118">
        <f aca="true" t="shared" si="18" ref="I178:I183">I179</f>
        <v>2040</v>
      </c>
      <c r="J178" s="117"/>
      <c r="K178" s="34">
        <f t="shared" si="17"/>
        <v>2040</v>
      </c>
      <c r="L178" s="152">
        <f>L179+L185</f>
        <v>4880</v>
      </c>
      <c r="M178" s="34">
        <f t="shared" si="16"/>
        <v>6920</v>
      </c>
      <c r="N178" s="86">
        <f>N179+N185</f>
        <v>15</v>
      </c>
      <c r="O178" s="94">
        <f t="shared" si="14"/>
        <v>6935</v>
      </c>
      <c r="P178" s="86"/>
      <c r="Q178" s="94">
        <f t="shared" si="15"/>
        <v>6935</v>
      </c>
    </row>
    <row r="179" spans="2:17" ht="12.75">
      <c r="B179" s="40" t="s">
        <v>332</v>
      </c>
      <c r="C179" s="79"/>
      <c r="D179" s="31" t="s">
        <v>383</v>
      </c>
      <c r="E179" s="31" t="s">
        <v>384</v>
      </c>
      <c r="F179" s="31"/>
      <c r="G179" s="31"/>
      <c r="H179" s="31"/>
      <c r="I179" s="117">
        <f t="shared" si="18"/>
        <v>2040</v>
      </c>
      <c r="J179" s="117"/>
      <c r="K179" s="34">
        <f t="shared" si="17"/>
        <v>2040</v>
      </c>
      <c r="L179" s="152"/>
      <c r="M179" s="34">
        <f t="shared" si="16"/>
        <v>2040</v>
      </c>
      <c r="N179" s="86"/>
      <c r="O179" s="94">
        <f t="shared" si="14"/>
        <v>2040</v>
      </c>
      <c r="P179" s="86"/>
      <c r="Q179" s="94">
        <f t="shared" si="15"/>
        <v>2040</v>
      </c>
    </row>
    <row r="180" spans="2:17" ht="12.75">
      <c r="B180" s="50" t="s">
        <v>414</v>
      </c>
      <c r="C180" s="80"/>
      <c r="D180" s="31" t="s">
        <v>383</v>
      </c>
      <c r="E180" s="31" t="s">
        <v>384</v>
      </c>
      <c r="F180" s="31" t="s">
        <v>415</v>
      </c>
      <c r="G180" s="31"/>
      <c r="H180" s="31"/>
      <c r="I180" s="117">
        <f t="shared" si="18"/>
        <v>2040</v>
      </c>
      <c r="J180" s="117"/>
      <c r="K180" s="34">
        <f t="shared" si="17"/>
        <v>2040</v>
      </c>
      <c r="L180" s="152"/>
      <c r="M180" s="34">
        <f t="shared" si="16"/>
        <v>2040</v>
      </c>
      <c r="N180" s="86"/>
      <c r="O180" s="94">
        <f t="shared" si="14"/>
        <v>2040</v>
      </c>
      <c r="P180" s="86"/>
      <c r="Q180" s="94">
        <f t="shared" si="15"/>
        <v>2040</v>
      </c>
    </row>
    <row r="181" spans="2:17" ht="25.5">
      <c r="B181" s="40" t="s">
        <v>662</v>
      </c>
      <c r="C181" s="79"/>
      <c r="D181" s="31" t="s">
        <v>383</v>
      </c>
      <c r="E181" s="31" t="s">
        <v>384</v>
      </c>
      <c r="F181" s="31" t="s">
        <v>598</v>
      </c>
      <c r="G181" s="31"/>
      <c r="H181" s="31"/>
      <c r="I181" s="117">
        <f t="shared" si="18"/>
        <v>2040</v>
      </c>
      <c r="J181" s="117"/>
      <c r="K181" s="34">
        <f t="shared" si="17"/>
        <v>2040</v>
      </c>
      <c r="L181" s="152"/>
      <c r="M181" s="34">
        <f t="shared" si="16"/>
        <v>2040</v>
      </c>
      <c r="N181" s="86"/>
      <c r="O181" s="94">
        <f t="shared" si="14"/>
        <v>2040</v>
      </c>
      <c r="P181" s="86"/>
      <c r="Q181" s="94">
        <f t="shared" si="15"/>
        <v>2040</v>
      </c>
    </row>
    <row r="182" spans="2:17" ht="12.75">
      <c r="B182" s="40" t="s">
        <v>538</v>
      </c>
      <c r="C182" s="79"/>
      <c r="D182" s="31" t="s">
        <v>383</v>
      </c>
      <c r="E182" s="31" t="s">
        <v>384</v>
      </c>
      <c r="F182" s="31" t="s">
        <v>598</v>
      </c>
      <c r="G182" s="31" t="s">
        <v>599</v>
      </c>
      <c r="H182" s="31"/>
      <c r="I182" s="117">
        <f t="shared" si="18"/>
        <v>2040</v>
      </c>
      <c r="J182" s="117"/>
      <c r="K182" s="34">
        <f t="shared" si="17"/>
        <v>2040</v>
      </c>
      <c r="L182" s="152"/>
      <c r="M182" s="34">
        <f t="shared" si="16"/>
        <v>2040</v>
      </c>
      <c r="N182" s="86"/>
      <c r="O182" s="94">
        <f t="shared" si="14"/>
        <v>2040</v>
      </c>
      <c r="P182" s="86"/>
      <c r="Q182" s="94">
        <f t="shared" si="15"/>
        <v>2040</v>
      </c>
    </row>
    <row r="183" spans="2:17" ht="12.75">
      <c r="B183" s="40" t="s">
        <v>138</v>
      </c>
      <c r="C183" s="79"/>
      <c r="D183" s="31" t="s">
        <v>383</v>
      </c>
      <c r="E183" s="31" t="s">
        <v>384</v>
      </c>
      <c r="F183" s="31" t="s">
        <v>598</v>
      </c>
      <c r="G183" s="31" t="s">
        <v>137</v>
      </c>
      <c r="H183" s="31"/>
      <c r="I183" s="117">
        <f t="shared" si="18"/>
        <v>2040</v>
      </c>
      <c r="J183" s="117"/>
      <c r="K183" s="34">
        <f t="shared" si="17"/>
        <v>2040</v>
      </c>
      <c r="L183" s="152"/>
      <c r="M183" s="34">
        <f t="shared" si="16"/>
        <v>2040</v>
      </c>
      <c r="N183" s="86"/>
      <c r="O183" s="94">
        <f t="shared" si="14"/>
        <v>2040</v>
      </c>
      <c r="P183" s="86"/>
      <c r="Q183" s="94">
        <f t="shared" si="15"/>
        <v>2040</v>
      </c>
    </row>
    <row r="184" spans="2:17" ht="12.75">
      <c r="B184" s="40" t="s">
        <v>413</v>
      </c>
      <c r="C184" s="85"/>
      <c r="D184" s="31" t="s">
        <v>383</v>
      </c>
      <c r="E184" s="31" t="s">
        <v>384</v>
      </c>
      <c r="F184" s="31" t="s">
        <v>598</v>
      </c>
      <c r="G184" s="31" t="s">
        <v>137</v>
      </c>
      <c r="H184" s="31">
        <v>2</v>
      </c>
      <c r="I184" s="118">
        <v>2040</v>
      </c>
      <c r="J184" s="117"/>
      <c r="K184" s="34">
        <f t="shared" si="17"/>
        <v>2040</v>
      </c>
      <c r="L184" s="152"/>
      <c r="M184" s="34">
        <f t="shared" si="16"/>
        <v>2040</v>
      </c>
      <c r="N184" s="86"/>
      <c r="O184" s="94">
        <f t="shared" si="14"/>
        <v>2040</v>
      </c>
      <c r="P184" s="86"/>
      <c r="Q184" s="94">
        <f t="shared" si="15"/>
        <v>2040</v>
      </c>
    </row>
    <row r="185" spans="2:17" ht="12.75">
      <c r="B185" s="40" t="s">
        <v>326</v>
      </c>
      <c r="C185" s="79"/>
      <c r="D185" s="31" t="s">
        <v>383</v>
      </c>
      <c r="E185" s="31" t="s">
        <v>385</v>
      </c>
      <c r="F185" s="31"/>
      <c r="G185" s="31"/>
      <c r="H185" s="31"/>
      <c r="I185" s="118"/>
      <c r="J185" s="117"/>
      <c r="K185" s="34"/>
      <c r="L185" s="152">
        <f>L186</f>
        <v>4880</v>
      </c>
      <c r="M185" s="34">
        <f aca="true" t="shared" si="19" ref="M185:M194">K185+L185</f>
        <v>4880</v>
      </c>
      <c r="N185" s="86">
        <f>N186</f>
        <v>15</v>
      </c>
      <c r="O185" s="94">
        <f t="shared" si="14"/>
        <v>4895</v>
      </c>
      <c r="P185" s="86"/>
      <c r="Q185" s="94">
        <f t="shared" si="15"/>
        <v>4895</v>
      </c>
    </row>
    <row r="186" spans="2:17" ht="12.75">
      <c r="B186" s="50" t="s">
        <v>414</v>
      </c>
      <c r="C186" s="80"/>
      <c r="D186" s="31" t="s">
        <v>383</v>
      </c>
      <c r="E186" s="31" t="s">
        <v>385</v>
      </c>
      <c r="F186" s="78" t="s">
        <v>415</v>
      </c>
      <c r="G186" s="31"/>
      <c r="H186" s="31"/>
      <c r="I186" s="118"/>
      <c r="J186" s="117"/>
      <c r="K186" s="34"/>
      <c r="L186" s="152">
        <f>L191+L187</f>
        <v>4880</v>
      </c>
      <c r="M186" s="34">
        <f t="shared" si="19"/>
        <v>4880</v>
      </c>
      <c r="N186" s="86">
        <f>N187+N191</f>
        <v>15</v>
      </c>
      <c r="O186" s="94">
        <f t="shared" si="14"/>
        <v>4895</v>
      </c>
      <c r="P186" s="86"/>
      <c r="Q186" s="94">
        <f t="shared" si="15"/>
        <v>4895</v>
      </c>
    </row>
    <row r="187" spans="2:17" ht="38.25">
      <c r="B187" s="151" t="s">
        <v>117</v>
      </c>
      <c r="C187" s="80"/>
      <c r="D187" s="31" t="s">
        <v>383</v>
      </c>
      <c r="E187" s="31" t="s">
        <v>385</v>
      </c>
      <c r="F187" s="72" t="s">
        <v>116</v>
      </c>
      <c r="G187" s="31"/>
      <c r="H187" s="31"/>
      <c r="I187" s="118"/>
      <c r="J187" s="117"/>
      <c r="K187" s="34"/>
      <c r="L187" s="152">
        <f>L188</f>
        <v>4865</v>
      </c>
      <c r="M187" s="34">
        <f>K187+L187</f>
        <v>4865</v>
      </c>
      <c r="N187" s="86"/>
      <c r="O187" s="94">
        <f t="shared" si="14"/>
        <v>4865</v>
      </c>
      <c r="P187" s="86"/>
      <c r="Q187" s="94">
        <f t="shared" si="15"/>
        <v>4865</v>
      </c>
    </row>
    <row r="188" spans="2:17" ht="12.75">
      <c r="B188" s="50" t="s">
        <v>538</v>
      </c>
      <c r="C188" s="80"/>
      <c r="D188" s="31" t="s">
        <v>383</v>
      </c>
      <c r="E188" s="31" t="s">
        <v>385</v>
      </c>
      <c r="F188" s="72" t="s">
        <v>116</v>
      </c>
      <c r="G188" s="31" t="s">
        <v>599</v>
      </c>
      <c r="H188" s="31"/>
      <c r="I188" s="118"/>
      <c r="J188" s="117"/>
      <c r="K188" s="34"/>
      <c r="L188" s="152">
        <f>L189</f>
        <v>4865</v>
      </c>
      <c r="M188" s="34">
        <f>K188+L188</f>
        <v>4865</v>
      </c>
      <c r="N188" s="86"/>
      <c r="O188" s="94">
        <f t="shared" si="14"/>
        <v>4865</v>
      </c>
      <c r="P188" s="86"/>
      <c r="Q188" s="94">
        <f t="shared" si="15"/>
        <v>4865</v>
      </c>
    </row>
    <row r="189" spans="2:17" ht="12.75">
      <c r="B189" s="50" t="s">
        <v>138</v>
      </c>
      <c r="C189" s="80"/>
      <c r="D189" s="31" t="s">
        <v>383</v>
      </c>
      <c r="E189" s="31" t="s">
        <v>385</v>
      </c>
      <c r="F189" s="72" t="s">
        <v>116</v>
      </c>
      <c r="G189" s="31" t="s">
        <v>137</v>
      </c>
      <c r="H189" s="31"/>
      <c r="I189" s="118"/>
      <c r="J189" s="117"/>
      <c r="K189" s="34"/>
      <c r="L189" s="152">
        <f>L190</f>
        <v>4865</v>
      </c>
      <c r="M189" s="34">
        <f>K189+L189</f>
        <v>4865</v>
      </c>
      <c r="N189" s="86"/>
      <c r="O189" s="94">
        <f t="shared" si="14"/>
        <v>4865</v>
      </c>
      <c r="P189" s="86"/>
      <c r="Q189" s="94">
        <f t="shared" si="15"/>
        <v>4865</v>
      </c>
    </row>
    <row r="190" spans="2:17" ht="12.75">
      <c r="B190" s="50" t="s">
        <v>392</v>
      </c>
      <c r="C190" s="80"/>
      <c r="D190" s="31" t="s">
        <v>383</v>
      </c>
      <c r="E190" s="31" t="s">
        <v>385</v>
      </c>
      <c r="F190" s="72" t="s">
        <v>116</v>
      </c>
      <c r="G190" s="31" t="s">
        <v>137</v>
      </c>
      <c r="H190" s="31" t="s">
        <v>405</v>
      </c>
      <c r="I190" s="118"/>
      <c r="J190" s="117"/>
      <c r="K190" s="34"/>
      <c r="L190" s="152">
        <v>4865</v>
      </c>
      <c r="M190" s="34">
        <f>K190+L190</f>
        <v>4865</v>
      </c>
      <c r="N190" s="86"/>
      <c r="O190" s="94">
        <f t="shared" si="14"/>
        <v>4865</v>
      </c>
      <c r="P190" s="86"/>
      <c r="Q190" s="94">
        <f t="shared" si="15"/>
        <v>4865</v>
      </c>
    </row>
    <row r="191" spans="2:17" ht="12.75">
      <c r="B191" s="50" t="s">
        <v>637</v>
      </c>
      <c r="C191" s="86"/>
      <c r="D191" s="31" t="s">
        <v>383</v>
      </c>
      <c r="E191" s="31" t="s">
        <v>385</v>
      </c>
      <c r="F191" s="51" t="s">
        <v>243</v>
      </c>
      <c r="G191" s="31"/>
      <c r="H191" s="86"/>
      <c r="I191" s="118"/>
      <c r="J191" s="117"/>
      <c r="K191" s="34"/>
      <c r="L191" s="152">
        <f>L192</f>
        <v>15</v>
      </c>
      <c r="M191" s="34">
        <f t="shared" si="19"/>
        <v>15</v>
      </c>
      <c r="N191" s="86">
        <f>N192</f>
        <v>15</v>
      </c>
      <c r="O191" s="94">
        <f t="shared" si="14"/>
        <v>30</v>
      </c>
      <c r="P191" s="86"/>
      <c r="Q191" s="94">
        <f t="shared" si="15"/>
        <v>30</v>
      </c>
    </row>
    <row r="192" spans="2:17" ht="12.75">
      <c r="B192" s="50" t="s">
        <v>429</v>
      </c>
      <c r="C192" s="86"/>
      <c r="D192" s="31" t="s">
        <v>383</v>
      </c>
      <c r="E192" s="31" t="s">
        <v>385</v>
      </c>
      <c r="F192" s="51" t="s">
        <v>243</v>
      </c>
      <c r="G192" s="31" t="s">
        <v>103</v>
      </c>
      <c r="H192" s="86"/>
      <c r="I192" s="118"/>
      <c r="J192" s="117"/>
      <c r="K192" s="34"/>
      <c r="L192" s="152">
        <f>L193</f>
        <v>15</v>
      </c>
      <c r="M192" s="34">
        <f t="shared" si="19"/>
        <v>15</v>
      </c>
      <c r="N192" s="86">
        <f>N193</f>
        <v>15</v>
      </c>
      <c r="O192" s="94">
        <f t="shared" si="14"/>
        <v>30</v>
      </c>
      <c r="P192" s="86"/>
      <c r="Q192" s="94">
        <f t="shared" si="15"/>
        <v>30</v>
      </c>
    </row>
    <row r="193" spans="2:17" ht="12.75">
      <c r="B193" s="50" t="s">
        <v>256</v>
      </c>
      <c r="C193" s="86"/>
      <c r="D193" s="31" t="s">
        <v>383</v>
      </c>
      <c r="E193" s="31" t="s">
        <v>385</v>
      </c>
      <c r="F193" s="51" t="s">
        <v>243</v>
      </c>
      <c r="G193" s="31" t="s">
        <v>257</v>
      </c>
      <c r="H193" s="86"/>
      <c r="I193" s="118"/>
      <c r="J193" s="117"/>
      <c r="K193" s="34"/>
      <c r="L193" s="152">
        <f>L194</f>
        <v>15</v>
      </c>
      <c r="M193" s="34">
        <f t="shared" si="19"/>
        <v>15</v>
      </c>
      <c r="N193" s="86">
        <f>N194</f>
        <v>15</v>
      </c>
      <c r="O193" s="94">
        <f t="shared" si="14"/>
        <v>30</v>
      </c>
      <c r="P193" s="86"/>
      <c r="Q193" s="94">
        <f t="shared" si="15"/>
        <v>30</v>
      </c>
    </row>
    <row r="194" spans="2:17" ht="12.75">
      <c r="B194" s="40" t="s">
        <v>413</v>
      </c>
      <c r="C194" s="86"/>
      <c r="D194" s="31" t="s">
        <v>383</v>
      </c>
      <c r="E194" s="31" t="s">
        <v>385</v>
      </c>
      <c r="F194" s="51" t="s">
        <v>243</v>
      </c>
      <c r="G194" s="31" t="s">
        <v>257</v>
      </c>
      <c r="H194" s="157">
        <v>2</v>
      </c>
      <c r="I194" s="118"/>
      <c r="J194" s="117"/>
      <c r="K194" s="34"/>
      <c r="L194" s="152">
        <v>15</v>
      </c>
      <c r="M194" s="34">
        <f t="shared" si="19"/>
        <v>15</v>
      </c>
      <c r="N194" s="86">
        <v>15</v>
      </c>
      <c r="O194" s="94">
        <f t="shared" si="14"/>
        <v>30</v>
      </c>
      <c r="P194" s="86"/>
      <c r="Q194" s="94">
        <f t="shared" si="15"/>
        <v>30</v>
      </c>
    </row>
    <row r="195" spans="2:17" ht="12.75">
      <c r="B195" s="59" t="s">
        <v>84</v>
      </c>
      <c r="C195" s="81" t="s">
        <v>85</v>
      </c>
      <c r="D195" s="31"/>
      <c r="E195" s="31"/>
      <c r="F195" s="31"/>
      <c r="G195" s="31"/>
      <c r="H195" s="31"/>
      <c r="I195" s="116">
        <f>I197</f>
        <v>1506.6</v>
      </c>
      <c r="J195" s="116">
        <f>J197</f>
        <v>38.2</v>
      </c>
      <c r="K195" s="32">
        <f t="shared" si="17"/>
        <v>1544.8</v>
      </c>
      <c r="L195" s="154"/>
      <c r="M195" s="32">
        <f t="shared" si="16"/>
        <v>1544.8</v>
      </c>
      <c r="N195" s="104">
        <f>N197</f>
        <v>0</v>
      </c>
      <c r="O195" s="103">
        <f t="shared" si="14"/>
        <v>1544.8</v>
      </c>
      <c r="P195" s="104">
        <f>P197</f>
        <v>337.5</v>
      </c>
      <c r="Q195" s="103">
        <f t="shared" si="15"/>
        <v>1882.3</v>
      </c>
    </row>
    <row r="196" spans="2:17" ht="12.75">
      <c r="B196" s="50" t="s">
        <v>413</v>
      </c>
      <c r="C196" s="76"/>
      <c r="D196" s="30"/>
      <c r="E196" s="31"/>
      <c r="F196" s="31"/>
      <c r="G196" s="31"/>
      <c r="H196" s="19">
        <v>2</v>
      </c>
      <c r="I196" s="117">
        <f>I203+I209+I213+I216+I225+I228+I231+I237</f>
        <v>1506.6</v>
      </c>
      <c r="J196" s="117">
        <f>J203+J209+J213+J216+J219+J225</f>
        <v>38.199999999999996</v>
      </c>
      <c r="K196" s="34">
        <f t="shared" si="17"/>
        <v>1544.8</v>
      </c>
      <c r="L196" s="152"/>
      <c r="M196" s="34">
        <f t="shared" si="16"/>
        <v>1544.8</v>
      </c>
      <c r="N196" s="86">
        <f>N203+N209+N213+N216+N219+N225+N228+N231+N237</f>
        <v>0</v>
      </c>
      <c r="O196" s="94">
        <f t="shared" si="14"/>
        <v>1544.8</v>
      </c>
      <c r="P196" s="86">
        <f>P203+P209+P213+P216+P219+P225+P228+P231+P237</f>
        <v>337.5</v>
      </c>
      <c r="Q196" s="94">
        <f t="shared" si="15"/>
        <v>1882.3</v>
      </c>
    </row>
    <row r="197" spans="2:17" ht="12.75">
      <c r="B197" s="40" t="s">
        <v>311</v>
      </c>
      <c r="C197" s="76"/>
      <c r="D197" s="31" t="s">
        <v>353</v>
      </c>
      <c r="E197" s="31"/>
      <c r="F197" s="31"/>
      <c r="G197" s="31"/>
      <c r="H197" s="19"/>
      <c r="I197" s="117">
        <f>I198+I204+I220+I232</f>
        <v>1506.6</v>
      </c>
      <c r="J197" s="117">
        <f>J198+J204+J220+J232</f>
        <v>38.2</v>
      </c>
      <c r="K197" s="34">
        <f t="shared" si="17"/>
        <v>1544.8</v>
      </c>
      <c r="L197" s="152"/>
      <c r="M197" s="34">
        <f t="shared" si="16"/>
        <v>1544.8</v>
      </c>
      <c r="N197" s="86">
        <f>N198+N204+N220+N232</f>
        <v>0</v>
      </c>
      <c r="O197" s="94">
        <f t="shared" si="14"/>
        <v>1544.8</v>
      </c>
      <c r="P197" s="86">
        <f>P198+P204+P220+P232</f>
        <v>337.5</v>
      </c>
      <c r="Q197" s="94">
        <f t="shared" si="15"/>
        <v>1882.3</v>
      </c>
    </row>
    <row r="198" spans="2:17" ht="12.75">
      <c r="B198" s="40" t="s">
        <v>34</v>
      </c>
      <c r="C198" s="79"/>
      <c r="D198" s="31" t="s">
        <v>353</v>
      </c>
      <c r="E198" s="31" t="s">
        <v>354</v>
      </c>
      <c r="F198" s="31"/>
      <c r="G198" s="31"/>
      <c r="H198" s="31"/>
      <c r="I198" s="117">
        <f aca="true" t="shared" si="20" ref="I198:J202">I199</f>
        <v>807.6</v>
      </c>
      <c r="J198" s="117">
        <f t="shared" si="20"/>
        <v>21.2</v>
      </c>
      <c r="K198" s="34">
        <f t="shared" si="17"/>
        <v>828.8000000000001</v>
      </c>
      <c r="L198" s="152"/>
      <c r="M198" s="34">
        <f t="shared" si="16"/>
        <v>828.8000000000001</v>
      </c>
      <c r="N198" s="86"/>
      <c r="O198" s="94">
        <f t="shared" si="14"/>
        <v>828.8000000000001</v>
      </c>
      <c r="P198" s="86">
        <f>P199</f>
        <v>286.4</v>
      </c>
      <c r="Q198" s="94">
        <f t="shared" si="15"/>
        <v>1115.2</v>
      </c>
    </row>
    <row r="199" spans="2:17" ht="12.75">
      <c r="B199" s="50" t="s">
        <v>414</v>
      </c>
      <c r="C199" s="80"/>
      <c r="D199" s="31" t="s">
        <v>353</v>
      </c>
      <c r="E199" s="31" t="s">
        <v>354</v>
      </c>
      <c r="F199" s="31" t="s">
        <v>415</v>
      </c>
      <c r="G199" s="31"/>
      <c r="H199" s="31"/>
      <c r="I199" s="117">
        <f t="shared" si="20"/>
        <v>807.6</v>
      </c>
      <c r="J199" s="117">
        <f t="shared" si="20"/>
        <v>21.2</v>
      </c>
      <c r="K199" s="34">
        <f t="shared" si="17"/>
        <v>828.8000000000001</v>
      </c>
      <c r="L199" s="152"/>
      <c r="M199" s="34">
        <f t="shared" si="16"/>
        <v>828.8000000000001</v>
      </c>
      <c r="N199" s="86"/>
      <c r="O199" s="94">
        <f t="shared" si="14"/>
        <v>828.8000000000001</v>
      </c>
      <c r="P199" s="86">
        <f>P200</f>
        <v>286.4</v>
      </c>
      <c r="Q199" s="94">
        <f t="shared" si="15"/>
        <v>1115.2</v>
      </c>
    </row>
    <row r="200" spans="2:17" ht="12.75">
      <c r="B200" s="40" t="s">
        <v>635</v>
      </c>
      <c r="C200" s="79"/>
      <c r="D200" s="31" t="s">
        <v>353</v>
      </c>
      <c r="E200" s="31" t="s">
        <v>354</v>
      </c>
      <c r="F200" s="31" t="s">
        <v>416</v>
      </c>
      <c r="G200" s="31"/>
      <c r="H200" s="31"/>
      <c r="I200" s="117">
        <f t="shared" si="20"/>
        <v>807.6</v>
      </c>
      <c r="J200" s="117">
        <f t="shared" si="20"/>
        <v>21.2</v>
      </c>
      <c r="K200" s="34">
        <f t="shared" si="17"/>
        <v>828.8000000000001</v>
      </c>
      <c r="L200" s="152"/>
      <c r="M200" s="34">
        <f t="shared" si="16"/>
        <v>828.8000000000001</v>
      </c>
      <c r="N200" s="86"/>
      <c r="O200" s="94">
        <f t="shared" si="14"/>
        <v>828.8000000000001</v>
      </c>
      <c r="P200" s="86">
        <f>P201</f>
        <v>286.4</v>
      </c>
      <c r="Q200" s="94">
        <f t="shared" si="15"/>
        <v>1115.2</v>
      </c>
    </row>
    <row r="201" spans="2:17" ht="25.5">
      <c r="B201" s="40" t="s">
        <v>417</v>
      </c>
      <c r="C201" s="79"/>
      <c r="D201" s="31" t="s">
        <v>353</v>
      </c>
      <c r="E201" s="31" t="s">
        <v>354</v>
      </c>
      <c r="F201" s="31" t="s">
        <v>416</v>
      </c>
      <c r="G201" s="31" t="s">
        <v>217</v>
      </c>
      <c r="H201" s="31"/>
      <c r="I201" s="117">
        <f t="shared" si="20"/>
        <v>807.6</v>
      </c>
      <c r="J201" s="117">
        <f t="shared" si="20"/>
        <v>21.2</v>
      </c>
      <c r="K201" s="34">
        <f t="shared" si="17"/>
        <v>828.8000000000001</v>
      </c>
      <c r="L201" s="152"/>
      <c r="M201" s="34">
        <f t="shared" si="16"/>
        <v>828.8000000000001</v>
      </c>
      <c r="N201" s="86"/>
      <c r="O201" s="94">
        <f t="shared" si="14"/>
        <v>828.8000000000001</v>
      </c>
      <c r="P201" s="86">
        <f>P202</f>
        <v>286.4</v>
      </c>
      <c r="Q201" s="94">
        <f t="shared" si="15"/>
        <v>1115.2</v>
      </c>
    </row>
    <row r="202" spans="2:17" ht="12.75">
      <c r="B202" s="40" t="s">
        <v>418</v>
      </c>
      <c r="C202" s="79"/>
      <c r="D202" s="31" t="s">
        <v>353</v>
      </c>
      <c r="E202" s="31" t="s">
        <v>354</v>
      </c>
      <c r="F202" s="31" t="s">
        <v>416</v>
      </c>
      <c r="G202" s="31" t="s">
        <v>419</v>
      </c>
      <c r="H202" s="31"/>
      <c r="I202" s="117">
        <f t="shared" si="20"/>
        <v>807.6</v>
      </c>
      <c r="J202" s="117">
        <f t="shared" si="20"/>
        <v>21.2</v>
      </c>
      <c r="K202" s="34">
        <f t="shared" si="17"/>
        <v>828.8000000000001</v>
      </c>
      <c r="L202" s="152"/>
      <c r="M202" s="34">
        <f t="shared" si="16"/>
        <v>828.8000000000001</v>
      </c>
      <c r="N202" s="86"/>
      <c r="O202" s="94">
        <f t="shared" si="14"/>
        <v>828.8000000000001</v>
      </c>
      <c r="P202" s="86">
        <f>P203</f>
        <v>286.4</v>
      </c>
      <c r="Q202" s="94">
        <f t="shared" si="15"/>
        <v>1115.2</v>
      </c>
    </row>
    <row r="203" spans="2:17" ht="12.75">
      <c r="B203" s="40" t="s">
        <v>413</v>
      </c>
      <c r="C203" s="79"/>
      <c r="D203" s="31" t="s">
        <v>353</v>
      </c>
      <c r="E203" s="31" t="s">
        <v>354</v>
      </c>
      <c r="F203" s="31" t="s">
        <v>416</v>
      </c>
      <c r="G203" s="31" t="s">
        <v>419</v>
      </c>
      <c r="H203" s="31">
        <v>2</v>
      </c>
      <c r="I203" s="117">
        <v>807.6</v>
      </c>
      <c r="J203" s="117">
        <v>21.2</v>
      </c>
      <c r="K203" s="34">
        <f t="shared" si="17"/>
        <v>828.8000000000001</v>
      </c>
      <c r="L203" s="152"/>
      <c r="M203" s="34">
        <f t="shared" si="16"/>
        <v>828.8000000000001</v>
      </c>
      <c r="N203" s="86"/>
      <c r="O203" s="94">
        <f t="shared" si="14"/>
        <v>828.8000000000001</v>
      </c>
      <c r="P203" s="86">
        <v>286.4</v>
      </c>
      <c r="Q203" s="94">
        <f t="shared" si="15"/>
        <v>1115.2</v>
      </c>
    </row>
    <row r="204" spans="2:17" ht="25.5">
      <c r="B204" s="50" t="s">
        <v>420</v>
      </c>
      <c r="C204" s="77"/>
      <c r="D204" s="31" t="s">
        <v>353</v>
      </c>
      <c r="E204" s="31" t="s">
        <v>355</v>
      </c>
      <c r="F204" s="78"/>
      <c r="G204" s="31"/>
      <c r="H204" s="31"/>
      <c r="I204" s="117">
        <f>I205</f>
        <v>330.6</v>
      </c>
      <c r="J204" s="117">
        <f>J205</f>
        <v>8.600000000000001</v>
      </c>
      <c r="K204" s="34">
        <f t="shared" si="17"/>
        <v>339.20000000000005</v>
      </c>
      <c r="L204" s="152"/>
      <c r="M204" s="34">
        <f t="shared" si="16"/>
        <v>339.20000000000005</v>
      </c>
      <c r="N204" s="86">
        <f>N205</f>
        <v>-3</v>
      </c>
      <c r="O204" s="94">
        <f t="shared" si="14"/>
        <v>336.20000000000005</v>
      </c>
      <c r="P204" s="86"/>
      <c r="Q204" s="94">
        <f t="shared" si="15"/>
        <v>336.20000000000005</v>
      </c>
    </row>
    <row r="205" spans="2:17" ht="12.75">
      <c r="B205" s="50" t="s">
        <v>414</v>
      </c>
      <c r="C205" s="77"/>
      <c r="D205" s="31" t="s">
        <v>353</v>
      </c>
      <c r="E205" s="31" t="s">
        <v>355</v>
      </c>
      <c r="F205" s="78" t="s">
        <v>415</v>
      </c>
      <c r="G205" s="31"/>
      <c r="H205" s="31"/>
      <c r="I205" s="117">
        <f>I206+I210</f>
        <v>330.6</v>
      </c>
      <c r="J205" s="117">
        <f>J206+J210</f>
        <v>8.600000000000001</v>
      </c>
      <c r="K205" s="34">
        <f t="shared" si="17"/>
        <v>339.20000000000005</v>
      </c>
      <c r="L205" s="152"/>
      <c r="M205" s="34">
        <f t="shared" si="16"/>
        <v>339.20000000000005</v>
      </c>
      <c r="N205" s="86">
        <f>N206+N210</f>
        <v>-3</v>
      </c>
      <c r="O205" s="94">
        <f t="shared" si="14"/>
        <v>336.20000000000005</v>
      </c>
      <c r="P205" s="86"/>
      <c r="Q205" s="94">
        <f t="shared" si="15"/>
        <v>336.20000000000005</v>
      </c>
    </row>
    <row r="206" spans="2:17" ht="12.75">
      <c r="B206" s="40" t="s">
        <v>283</v>
      </c>
      <c r="C206" s="79"/>
      <c r="D206" s="31" t="s">
        <v>353</v>
      </c>
      <c r="E206" s="31" t="s">
        <v>355</v>
      </c>
      <c r="F206" s="78" t="s">
        <v>421</v>
      </c>
      <c r="G206" s="31"/>
      <c r="H206" s="31"/>
      <c r="I206" s="117">
        <f aca="true" t="shared" si="21" ref="I206:J208">I207</f>
        <v>76.2</v>
      </c>
      <c r="J206" s="117">
        <f t="shared" si="21"/>
        <v>2.2</v>
      </c>
      <c r="K206" s="34">
        <f t="shared" si="17"/>
        <v>78.4</v>
      </c>
      <c r="L206" s="152"/>
      <c r="M206" s="34">
        <f t="shared" si="16"/>
        <v>78.4</v>
      </c>
      <c r="N206" s="86"/>
      <c r="O206" s="94">
        <f t="shared" si="14"/>
        <v>78.4</v>
      </c>
      <c r="P206" s="86"/>
      <c r="Q206" s="94">
        <f t="shared" si="15"/>
        <v>78.4</v>
      </c>
    </row>
    <row r="207" spans="2:17" ht="25.5">
      <c r="B207" s="40" t="s">
        <v>417</v>
      </c>
      <c r="C207" s="79"/>
      <c r="D207" s="31" t="s">
        <v>353</v>
      </c>
      <c r="E207" s="31" t="s">
        <v>355</v>
      </c>
      <c r="F207" s="78" t="s">
        <v>421</v>
      </c>
      <c r="G207" s="31" t="s">
        <v>217</v>
      </c>
      <c r="H207" s="31"/>
      <c r="I207" s="117">
        <f t="shared" si="21"/>
        <v>76.2</v>
      </c>
      <c r="J207" s="117">
        <f t="shared" si="21"/>
        <v>2.2</v>
      </c>
      <c r="K207" s="34">
        <f t="shared" si="17"/>
        <v>78.4</v>
      </c>
      <c r="L207" s="152"/>
      <c r="M207" s="34">
        <f t="shared" si="16"/>
        <v>78.4</v>
      </c>
      <c r="N207" s="86"/>
      <c r="O207" s="94">
        <f t="shared" si="14"/>
        <v>78.4</v>
      </c>
      <c r="P207" s="86"/>
      <c r="Q207" s="94">
        <f t="shared" si="15"/>
        <v>78.4</v>
      </c>
    </row>
    <row r="208" spans="2:17" ht="12.75">
      <c r="B208" s="40" t="s">
        <v>418</v>
      </c>
      <c r="C208" s="79"/>
      <c r="D208" s="31" t="s">
        <v>353</v>
      </c>
      <c r="E208" s="31" t="s">
        <v>355</v>
      </c>
      <c r="F208" s="78" t="s">
        <v>421</v>
      </c>
      <c r="G208" s="31" t="s">
        <v>419</v>
      </c>
      <c r="H208" s="31"/>
      <c r="I208" s="117">
        <f t="shared" si="21"/>
        <v>76.2</v>
      </c>
      <c r="J208" s="117">
        <f t="shared" si="21"/>
        <v>2.2</v>
      </c>
      <c r="K208" s="34">
        <f t="shared" si="17"/>
        <v>78.4</v>
      </c>
      <c r="L208" s="152"/>
      <c r="M208" s="34">
        <f t="shared" si="16"/>
        <v>78.4</v>
      </c>
      <c r="N208" s="86"/>
      <c r="O208" s="94">
        <f t="shared" si="14"/>
        <v>78.4</v>
      </c>
      <c r="P208" s="86"/>
      <c r="Q208" s="94">
        <f t="shared" si="15"/>
        <v>78.4</v>
      </c>
    </row>
    <row r="209" spans="2:17" ht="12.75">
      <c r="B209" s="40" t="s">
        <v>413</v>
      </c>
      <c r="C209" s="79"/>
      <c r="D209" s="31" t="s">
        <v>353</v>
      </c>
      <c r="E209" s="31" t="s">
        <v>355</v>
      </c>
      <c r="F209" s="78" t="s">
        <v>421</v>
      </c>
      <c r="G209" s="31" t="s">
        <v>419</v>
      </c>
      <c r="H209" s="31">
        <v>2</v>
      </c>
      <c r="I209" s="117">
        <v>76.2</v>
      </c>
      <c r="J209" s="117">
        <v>2.2</v>
      </c>
      <c r="K209" s="34">
        <f t="shared" si="17"/>
        <v>78.4</v>
      </c>
      <c r="L209" s="152"/>
      <c r="M209" s="34">
        <f t="shared" si="16"/>
        <v>78.4</v>
      </c>
      <c r="N209" s="86"/>
      <c r="O209" s="94">
        <f t="shared" si="14"/>
        <v>78.4</v>
      </c>
      <c r="P209" s="86"/>
      <c r="Q209" s="94">
        <f t="shared" si="15"/>
        <v>78.4</v>
      </c>
    </row>
    <row r="210" spans="2:17" ht="12.75">
      <c r="B210" s="40" t="s">
        <v>422</v>
      </c>
      <c r="C210" s="79"/>
      <c r="D210" s="31" t="s">
        <v>353</v>
      </c>
      <c r="E210" s="31" t="s">
        <v>355</v>
      </c>
      <c r="F210" s="78" t="s">
        <v>423</v>
      </c>
      <c r="G210" s="31"/>
      <c r="H210" s="31"/>
      <c r="I210" s="117">
        <f>I211+I214</f>
        <v>254.4</v>
      </c>
      <c r="J210" s="117">
        <f>J211+J214+J218</f>
        <v>6.4</v>
      </c>
      <c r="K210" s="34">
        <f t="shared" si="17"/>
        <v>260.8</v>
      </c>
      <c r="L210" s="152"/>
      <c r="M210" s="34">
        <f t="shared" si="16"/>
        <v>260.8</v>
      </c>
      <c r="N210" s="86">
        <f>N211+N214+N217</f>
        <v>-3</v>
      </c>
      <c r="O210" s="94">
        <f aca="true" t="shared" si="22" ref="O210:O273">M210+N210</f>
        <v>257.8</v>
      </c>
      <c r="P210" s="86">
        <f>P214+P217</f>
        <v>0</v>
      </c>
      <c r="Q210" s="94">
        <f t="shared" si="15"/>
        <v>257.8</v>
      </c>
    </row>
    <row r="211" spans="2:17" ht="25.5">
      <c r="B211" s="40" t="s">
        <v>417</v>
      </c>
      <c r="C211" s="79"/>
      <c r="D211" s="31" t="s">
        <v>353</v>
      </c>
      <c r="E211" s="31" t="s">
        <v>355</v>
      </c>
      <c r="F211" s="78" t="s">
        <v>423</v>
      </c>
      <c r="G211" s="31" t="s">
        <v>217</v>
      </c>
      <c r="H211" s="31"/>
      <c r="I211" s="117">
        <f>I212</f>
        <v>235.9</v>
      </c>
      <c r="J211" s="117">
        <f>J212</f>
        <v>6.4</v>
      </c>
      <c r="K211" s="34">
        <f t="shared" si="17"/>
        <v>242.3</v>
      </c>
      <c r="L211" s="152"/>
      <c r="M211" s="34">
        <f t="shared" si="16"/>
        <v>242.3</v>
      </c>
      <c r="N211" s="86"/>
      <c r="O211" s="94">
        <f t="shared" si="22"/>
        <v>242.3</v>
      </c>
      <c r="P211" s="86"/>
      <c r="Q211" s="94">
        <f aca="true" t="shared" si="23" ref="Q211:Q274">O211+P211</f>
        <v>242.3</v>
      </c>
    </row>
    <row r="212" spans="2:17" ht="12.75">
      <c r="B212" s="40" t="s">
        <v>418</v>
      </c>
      <c r="C212" s="79"/>
      <c r="D212" s="31" t="s">
        <v>353</v>
      </c>
      <c r="E212" s="31" t="s">
        <v>355</v>
      </c>
      <c r="F212" s="78" t="s">
        <v>423</v>
      </c>
      <c r="G212" s="31" t="s">
        <v>419</v>
      </c>
      <c r="H212" s="31"/>
      <c r="I212" s="117">
        <f>I213</f>
        <v>235.9</v>
      </c>
      <c r="J212" s="117">
        <f>J213</f>
        <v>6.4</v>
      </c>
      <c r="K212" s="34">
        <f t="shared" si="17"/>
        <v>242.3</v>
      </c>
      <c r="L212" s="152"/>
      <c r="M212" s="34">
        <f t="shared" si="16"/>
        <v>242.3</v>
      </c>
      <c r="N212" s="86"/>
      <c r="O212" s="94">
        <f t="shared" si="22"/>
        <v>242.3</v>
      </c>
      <c r="P212" s="86"/>
      <c r="Q212" s="94">
        <f t="shared" si="23"/>
        <v>242.3</v>
      </c>
    </row>
    <row r="213" spans="2:17" ht="12.75">
      <c r="B213" s="40" t="s">
        <v>413</v>
      </c>
      <c r="C213" s="79"/>
      <c r="D213" s="31" t="s">
        <v>353</v>
      </c>
      <c r="E213" s="31" t="s">
        <v>355</v>
      </c>
      <c r="F213" s="78" t="s">
        <v>423</v>
      </c>
      <c r="G213" s="31" t="s">
        <v>419</v>
      </c>
      <c r="H213" s="31">
        <v>2</v>
      </c>
      <c r="I213" s="117">
        <v>235.9</v>
      </c>
      <c r="J213" s="117">
        <v>6.4</v>
      </c>
      <c r="K213" s="34">
        <f t="shared" si="17"/>
        <v>242.3</v>
      </c>
      <c r="L213" s="152"/>
      <c r="M213" s="34">
        <f t="shared" si="16"/>
        <v>242.3</v>
      </c>
      <c r="N213" s="86"/>
      <c r="O213" s="94">
        <f t="shared" si="22"/>
        <v>242.3</v>
      </c>
      <c r="P213" s="86"/>
      <c r="Q213" s="94">
        <f t="shared" si="23"/>
        <v>242.3</v>
      </c>
    </row>
    <row r="214" spans="2:17" ht="12.75">
      <c r="B214" s="50" t="s">
        <v>424</v>
      </c>
      <c r="C214" s="77"/>
      <c r="D214" s="31" t="s">
        <v>353</v>
      </c>
      <c r="E214" s="31" t="s">
        <v>355</v>
      </c>
      <c r="F214" s="78" t="s">
        <v>423</v>
      </c>
      <c r="G214" s="31" t="s">
        <v>425</v>
      </c>
      <c r="H214" s="31"/>
      <c r="I214" s="117">
        <f>I215</f>
        <v>18.5</v>
      </c>
      <c r="J214" s="117">
        <f>J215</f>
        <v>-1</v>
      </c>
      <c r="K214" s="34">
        <f t="shared" si="17"/>
        <v>17.5</v>
      </c>
      <c r="L214" s="152"/>
      <c r="M214" s="34">
        <f t="shared" si="16"/>
        <v>17.5</v>
      </c>
      <c r="N214" s="86">
        <f>N215</f>
        <v>-3.7</v>
      </c>
      <c r="O214" s="94">
        <f t="shared" si="22"/>
        <v>13.8</v>
      </c>
      <c r="P214" s="86">
        <f>P215</f>
        <v>-3</v>
      </c>
      <c r="Q214" s="94">
        <f t="shared" si="23"/>
        <v>10.8</v>
      </c>
    </row>
    <row r="215" spans="2:17" ht="12.75">
      <c r="B215" s="50" t="s">
        <v>426</v>
      </c>
      <c r="C215" s="77"/>
      <c r="D215" s="31" t="s">
        <v>353</v>
      </c>
      <c r="E215" s="31" t="s">
        <v>355</v>
      </c>
      <c r="F215" s="78" t="s">
        <v>423</v>
      </c>
      <c r="G215" s="31" t="s">
        <v>427</v>
      </c>
      <c r="H215" s="31"/>
      <c r="I215" s="117">
        <f>I216</f>
        <v>18.5</v>
      </c>
      <c r="J215" s="117">
        <f>J216</f>
        <v>-1</v>
      </c>
      <c r="K215" s="34">
        <f t="shared" si="17"/>
        <v>17.5</v>
      </c>
      <c r="L215" s="152"/>
      <c r="M215" s="34">
        <f t="shared" si="16"/>
        <v>17.5</v>
      </c>
      <c r="N215" s="86">
        <f>N216</f>
        <v>-3.7</v>
      </c>
      <c r="O215" s="94">
        <f t="shared" si="22"/>
        <v>13.8</v>
      </c>
      <c r="P215" s="86">
        <f>P216</f>
        <v>-3</v>
      </c>
      <c r="Q215" s="94">
        <f t="shared" si="23"/>
        <v>10.8</v>
      </c>
    </row>
    <row r="216" spans="2:17" ht="12.75">
      <c r="B216" s="40" t="s">
        <v>413</v>
      </c>
      <c r="C216" s="79"/>
      <c r="D216" s="31" t="s">
        <v>353</v>
      </c>
      <c r="E216" s="31" t="s">
        <v>355</v>
      </c>
      <c r="F216" s="78" t="s">
        <v>423</v>
      </c>
      <c r="G216" s="31" t="s">
        <v>427</v>
      </c>
      <c r="H216" s="31">
        <v>2</v>
      </c>
      <c r="I216" s="117">
        <v>18.5</v>
      </c>
      <c r="J216" s="117">
        <v>-1</v>
      </c>
      <c r="K216" s="34">
        <f t="shared" si="17"/>
        <v>17.5</v>
      </c>
      <c r="L216" s="152"/>
      <c r="M216" s="34">
        <f t="shared" si="16"/>
        <v>17.5</v>
      </c>
      <c r="N216" s="86">
        <v>-3.7</v>
      </c>
      <c r="O216" s="94">
        <f t="shared" si="22"/>
        <v>13.8</v>
      </c>
      <c r="P216" s="86">
        <v>-3</v>
      </c>
      <c r="Q216" s="94">
        <f t="shared" si="23"/>
        <v>10.8</v>
      </c>
    </row>
    <row r="217" spans="2:17" ht="12.75">
      <c r="B217" s="50" t="s">
        <v>429</v>
      </c>
      <c r="C217" s="79"/>
      <c r="D217" s="31" t="s">
        <v>353</v>
      </c>
      <c r="E217" s="31" t="s">
        <v>355</v>
      </c>
      <c r="F217" s="78" t="s">
        <v>423</v>
      </c>
      <c r="G217" s="31" t="s">
        <v>103</v>
      </c>
      <c r="H217" s="31"/>
      <c r="I217" s="117"/>
      <c r="J217" s="117">
        <f>J218</f>
        <v>1</v>
      </c>
      <c r="K217" s="34">
        <f t="shared" si="17"/>
        <v>1</v>
      </c>
      <c r="L217" s="152"/>
      <c r="M217" s="34">
        <f t="shared" si="16"/>
        <v>1</v>
      </c>
      <c r="N217" s="86">
        <f>N218</f>
        <v>0.7</v>
      </c>
      <c r="O217" s="94">
        <f t="shared" si="22"/>
        <v>1.7</v>
      </c>
      <c r="P217" s="86">
        <f>P218</f>
        <v>3</v>
      </c>
      <c r="Q217" s="94">
        <f t="shared" si="23"/>
        <v>4.7</v>
      </c>
    </row>
    <row r="218" spans="2:17" ht="12.75">
      <c r="B218" s="50" t="s">
        <v>430</v>
      </c>
      <c r="C218" s="79"/>
      <c r="D218" s="31" t="s">
        <v>353</v>
      </c>
      <c r="E218" s="31" t="s">
        <v>355</v>
      </c>
      <c r="F218" s="78" t="s">
        <v>423</v>
      </c>
      <c r="G218" s="31" t="s">
        <v>431</v>
      </c>
      <c r="H218" s="31"/>
      <c r="I218" s="117"/>
      <c r="J218" s="117">
        <f>J219</f>
        <v>1</v>
      </c>
      <c r="K218" s="34">
        <f t="shared" si="17"/>
        <v>1</v>
      </c>
      <c r="L218" s="152"/>
      <c r="M218" s="34">
        <f t="shared" si="16"/>
        <v>1</v>
      </c>
      <c r="N218" s="86">
        <f>N219</f>
        <v>0.7</v>
      </c>
      <c r="O218" s="94">
        <f t="shared" si="22"/>
        <v>1.7</v>
      </c>
      <c r="P218" s="86">
        <f>P219</f>
        <v>3</v>
      </c>
      <c r="Q218" s="94">
        <f t="shared" si="23"/>
        <v>4.7</v>
      </c>
    </row>
    <row r="219" spans="2:17" ht="12.75">
      <c r="B219" s="40" t="s">
        <v>413</v>
      </c>
      <c r="C219" s="79"/>
      <c r="D219" s="31" t="s">
        <v>353</v>
      </c>
      <c r="E219" s="31" t="s">
        <v>355</v>
      </c>
      <c r="F219" s="78" t="s">
        <v>423</v>
      </c>
      <c r="G219" s="31" t="s">
        <v>431</v>
      </c>
      <c r="H219" s="31" t="s">
        <v>402</v>
      </c>
      <c r="I219" s="117"/>
      <c r="J219" s="117">
        <v>1</v>
      </c>
      <c r="K219" s="34">
        <f t="shared" si="17"/>
        <v>1</v>
      </c>
      <c r="L219" s="152"/>
      <c r="M219" s="34">
        <f t="shared" si="16"/>
        <v>1</v>
      </c>
      <c r="N219" s="86">
        <v>0.7</v>
      </c>
      <c r="O219" s="94">
        <f t="shared" si="22"/>
        <v>1.7</v>
      </c>
      <c r="P219" s="86">
        <v>3</v>
      </c>
      <c r="Q219" s="94">
        <f t="shared" si="23"/>
        <v>4.7</v>
      </c>
    </row>
    <row r="220" spans="2:17" ht="12.75">
      <c r="B220" s="50" t="s">
        <v>35</v>
      </c>
      <c r="C220" s="80"/>
      <c r="D220" s="31" t="s">
        <v>353</v>
      </c>
      <c r="E220" s="31" t="s">
        <v>357</v>
      </c>
      <c r="F220" s="31"/>
      <c r="G220" s="31"/>
      <c r="H220" s="31"/>
      <c r="I220" s="117">
        <f>I221</f>
        <v>322.30000000000007</v>
      </c>
      <c r="J220" s="117">
        <f>J221</f>
        <v>8.4</v>
      </c>
      <c r="K220" s="34">
        <f t="shared" si="17"/>
        <v>330.70000000000005</v>
      </c>
      <c r="L220" s="152"/>
      <c r="M220" s="34">
        <f t="shared" si="16"/>
        <v>330.70000000000005</v>
      </c>
      <c r="N220" s="86"/>
      <c r="O220" s="94">
        <f t="shared" si="22"/>
        <v>330.70000000000005</v>
      </c>
      <c r="P220" s="86">
        <f>P221</f>
        <v>31.1</v>
      </c>
      <c r="Q220" s="94">
        <f t="shared" si="23"/>
        <v>361.80000000000007</v>
      </c>
    </row>
    <row r="221" spans="2:17" ht="12.75">
      <c r="B221" s="40" t="s">
        <v>414</v>
      </c>
      <c r="C221" s="79"/>
      <c r="D221" s="31" t="s">
        <v>353</v>
      </c>
      <c r="E221" s="31" t="s">
        <v>357</v>
      </c>
      <c r="F221" s="78" t="s">
        <v>415</v>
      </c>
      <c r="G221" s="31"/>
      <c r="H221" s="31"/>
      <c r="I221" s="117">
        <f>I222</f>
        <v>322.30000000000007</v>
      </c>
      <c r="J221" s="117">
        <f>J222</f>
        <v>8.4</v>
      </c>
      <c r="K221" s="34">
        <f t="shared" si="17"/>
        <v>330.70000000000005</v>
      </c>
      <c r="L221" s="152"/>
      <c r="M221" s="34">
        <f t="shared" si="16"/>
        <v>330.70000000000005</v>
      </c>
      <c r="N221" s="86"/>
      <c r="O221" s="94">
        <f t="shared" si="22"/>
        <v>330.70000000000005</v>
      </c>
      <c r="P221" s="86">
        <f>P222</f>
        <v>31.1</v>
      </c>
      <c r="Q221" s="94">
        <f t="shared" si="23"/>
        <v>361.80000000000007</v>
      </c>
    </row>
    <row r="222" spans="2:17" ht="12.75">
      <c r="B222" s="40" t="s">
        <v>422</v>
      </c>
      <c r="C222" s="79"/>
      <c r="D222" s="31" t="s">
        <v>353</v>
      </c>
      <c r="E222" s="31" t="s">
        <v>357</v>
      </c>
      <c r="F222" s="78" t="s">
        <v>423</v>
      </c>
      <c r="G222" s="31"/>
      <c r="H222" s="31"/>
      <c r="I222" s="117">
        <f>I223+I226+I229</f>
        <v>322.30000000000007</v>
      </c>
      <c r="J222" s="117">
        <f>J223</f>
        <v>8.4</v>
      </c>
      <c r="K222" s="34">
        <f t="shared" si="17"/>
        <v>330.70000000000005</v>
      </c>
      <c r="L222" s="152"/>
      <c r="M222" s="34">
        <f t="shared" si="16"/>
        <v>330.70000000000005</v>
      </c>
      <c r="N222" s="86"/>
      <c r="O222" s="94">
        <f t="shared" si="22"/>
        <v>330.70000000000005</v>
      </c>
      <c r="P222" s="86">
        <f>P223+P226+P229</f>
        <v>31.1</v>
      </c>
      <c r="Q222" s="94">
        <f t="shared" si="23"/>
        <v>361.80000000000007</v>
      </c>
    </row>
    <row r="223" spans="2:17" ht="25.5">
      <c r="B223" s="40" t="s">
        <v>417</v>
      </c>
      <c r="C223" s="79"/>
      <c r="D223" s="31" t="s">
        <v>353</v>
      </c>
      <c r="E223" s="31" t="s">
        <v>357</v>
      </c>
      <c r="F223" s="78" t="s">
        <v>423</v>
      </c>
      <c r="G223" s="31" t="s">
        <v>217</v>
      </c>
      <c r="H223" s="31"/>
      <c r="I223" s="117">
        <f>I224</f>
        <v>312.1</v>
      </c>
      <c r="J223" s="117">
        <f>J224</f>
        <v>8.4</v>
      </c>
      <c r="K223" s="34">
        <f t="shared" si="17"/>
        <v>320.5</v>
      </c>
      <c r="L223" s="152"/>
      <c r="M223" s="34">
        <f t="shared" si="16"/>
        <v>320.5</v>
      </c>
      <c r="N223" s="86"/>
      <c r="O223" s="94">
        <f t="shared" si="22"/>
        <v>320.5</v>
      </c>
      <c r="P223" s="86">
        <f>P224</f>
        <v>36.1</v>
      </c>
      <c r="Q223" s="94">
        <f t="shared" si="23"/>
        <v>356.6</v>
      </c>
    </row>
    <row r="224" spans="2:17" ht="12.75">
      <c r="B224" s="40" t="s">
        <v>418</v>
      </c>
      <c r="C224" s="79"/>
      <c r="D224" s="31" t="s">
        <v>353</v>
      </c>
      <c r="E224" s="31" t="s">
        <v>357</v>
      </c>
      <c r="F224" s="78" t="s">
        <v>423</v>
      </c>
      <c r="G224" s="31" t="s">
        <v>419</v>
      </c>
      <c r="H224" s="31"/>
      <c r="I224" s="117">
        <f>I225</f>
        <v>312.1</v>
      </c>
      <c r="J224" s="117">
        <f>J225</f>
        <v>8.4</v>
      </c>
      <c r="K224" s="34">
        <f t="shared" si="17"/>
        <v>320.5</v>
      </c>
      <c r="L224" s="152"/>
      <c r="M224" s="34">
        <f t="shared" si="16"/>
        <v>320.5</v>
      </c>
      <c r="N224" s="86"/>
      <c r="O224" s="94">
        <f t="shared" si="22"/>
        <v>320.5</v>
      </c>
      <c r="P224" s="86">
        <f>P225</f>
        <v>36.1</v>
      </c>
      <c r="Q224" s="94">
        <f t="shared" si="23"/>
        <v>356.6</v>
      </c>
    </row>
    <row r="225" spans="2:17" ht="12.75">
      <c r="B225" s="40" t="s">
        <v>413</v>
      </c>
      <c r="C225" s="79"/>
      <c r="D225" s="31" t="s">
        <v>353</v>
      </c>
      <c r="E225" s="31" t="s">
        <v>357</v>
      </c>
      <c r="F225" s="78" t="s">
        <v>423</v>
      </c>
      <c r="G225" s="31" t="s">
        <v>419</v>
      </c>
      <c r="H225" s="31">
        <v>2</v>
      </c>
      <c r="I225" s="117">
        <v>312.1</v>
      </c>
      <c r="J225" s="117">
        <v>8.4</v>
      </c>
      <c r="K225" s="34">
        <f t="shared" si="17"/>
        <v>320.5</v>
      </c>
      <c r="L225" s="152"/>
      <c r="M225" s="34">
        <f t="shared" si="16"/>
        <v>320.5</v>
      </c>
      <c r="N225" s="86"/>
      <c r="O225" s="94">
        <f t="shared" si="22"/>
        <v>320.5</v>
      </c>
      <c r="P225" s="86">
        <v>36.1</v>
      </c>
      <c r="Q225" s="94">
        <f t="shared" si="23"/>
        <v>356.6</v>
      </c>
    </row>
    <row r="226" spans="2:17" ht="12.75">
      <c r="B226" s="50" t="s">
        <v>424</v>
      </c>
      <c r="C226" s="77"/>
      <c r="D226" s="31" t="s">
        <v>353</v>
      </c>
      <c r="E226" s="31" t="s">
        <v>357</v>
      </c>
      <c r="F226" s="78" t="s">
        <v>423</v>
      </c>
      <c r="G226" s="31" t="s">
        <v>425</v>
      </c>
      <c r="H226" s="31"/>
      <c r="I226" s="117">
        <f>I227</f>
        <v>10.1</v>
      </c>
      <c r="J226" s="117"/>
      <c r="K226" s="34">
        <f t="shared" si="17"/>
        <v>10.1</v>
      </c>
      <c r="L226" s="152"/>
      <c r="M226" s="34">
        <f t="shared" si="16"/>
        <v>10.1</v>
      </c>
      <c r="N226" s="86"/>
      <c r="O226" s="94">
        <f t="shared" si="22"/>
        <v>10.1</v>
      </c>
      <c r="P226" s="86">
        <f>P227</f>
        <v>-5.1</v>
      </c>
      <c r="Q226" s="94">
        <f t="shared" si="23"/>
        <v>5</v>
      </c>
    </row>
    <row r="227" spans="2:17" ht="12.75">
      <c r="B227" s="50" t="s">
        <v>426</v>
      </c>
      <c r="C227" s="77"/>
      <c r="D227" s="31" t="s">
        <v>353</v>
      </c>
      <c r="E227" s="31" t="s">
        <v>357</v>
      </c>
      <c r="F227" s="78" t="s">
        <v>423</v>
      </c>
      <c r="G227" s="31" t="s">
        <v>427</v>
      </c>
      <c r="H227" s="31"/>
      <c r="I227" s="117">
        <f>I228</f>
        <v>10.1</v>
      </c>
      <c r="J227" s="117"/>
      <c r="K227" s="34">
        <f t="shared" si="17"/>
        <v>10.1</v>
      </c>
      <c r="L227" s="152"/>
      <c r="M227" s="34">
        <f t="shared" si="16"/>
        <v>10.1</v>
      </c>
      <c r="N227" s="86"/>
      <c r="O227" s="94">
        <f t="shared" si="22"/>
        <v>10.1</v>
      </c>
      <c r="P227" s="86">
        <f>P228</f>
        <v>-5.1</v>
      </c>
      <c r="Q227" s="94">
        <f t="shared" si="23"/>
        <v>5</v>
      </c>
    </row>
    <row r="228" spans="2:17" ht="12.75">
      <c r="B228" s="40" t="s">
        <v>413</v>
      </c>
      <c r="C228" s="79"/>
      <c r="D228" s="31" t="s">
        <v>353</v>
      </c>
      <c r="E228" s="31" t="s">
        <v>357</v>
      </c>
      <c r="F228" s="78" t="s">
        <v>423</v>
      </c>
      <c r="G228" s="31" t="s">
        <v>427</v>
      </c>
      <c r="H228" s="31">
        <v>2</v>
      </c>
      <c r="I228" s="117">
        <v>10.1</v>
      </c>
      <c r="J228" s="117"/>
      <c r="K228" s="34">
        <f t="shared" si="17"/>
        <v>10.1</v>
      </c>
      <c r="L228" s="152"/>
      <c r="M228" s="34">
        <f t="shared" si="16"/>
        <v>10.1</v>
      </c>
      <c r="N228" s="86"/>
      <c r="O228" s="94">
        <f t="shared" si="22"/>
        <v>10.1</v>
      </c>
      <c r="P228" s="86">
        <v>-5.1</v>
      </c>
      <c r="Q228" s="94">
        <f t="shared" si="23"/>
        <v>5</v>
      </c>
    </row>
    <row r="229" spans="2:17" ht="12.75">
      <c r="B229" s="50" t="s">
        <v>429</v>
      </c>
      <c r="C229" s="77"/>
      <c r="D229" s="31" t="s">
        <v>353</v>
      </c>
      <c r="E229" s="31" t="s">
        <v>357</v>
      </c>
      <c r="F229" s="78" t="s">
        <v>423</v>
      </c>
      <c r="G229" s="31" t="s">
        <v>103</v>
      </c>
      <c r="H229" s="31"/>
      <c r="I229" s="117">
        <f>I230</f>
        <v>0.1</v>
      </c>
      <c r="J229" s="117"/>
      <c r="K229" s="34">
        <f t="shared" si="17"/>
        <v>0.1</v>
      </c>
      <c r="L229" s="152"/>
      <c r="M229" s="34">
        <f t="shared" si="16"/>
        <v>0.1</v>
      </c>
      <c r="N229" s="86"/>
      <c r="O229" s="94">
        <f t="shared" si="22"/>
        <v>0.1</v>
      </c>
      <c r="P229" s="86">
        <f>P230</f>
        <v>0.1</v>
      </c>
      <c r="Q229" s="94">
        <f t="shared" si="23"/>
        <v>0.2</v>
      </c>
    </row>
    <row r="230" spans="2:17" ht="12.75">
      <c r="B230" s="50" t="s">
        <v>430</v>
      </c>
      <c r="C230" s="77"/>
      <c r="D230" s="31" t="s">
        <v>353</v>
      </c>
      <c r="E230" s="31" t="s">
        <v>357</v>
      </c>
      <c r="F230" s="78" t="s">
        <v>423</v>
      </c>
      <c r="G230" s="31" t="s">
        <v>431</v>
      </c>
      <c r="H230" s="31"/>
      <c r="I230" s="118">
        <f>I231</f>
        <v>0.1</v>
      </c>
      <c r="J230" s="117"/>
      <c r="K230" s="34">
        <f t="shared" si="17"/>
        <v>0.1</v>
      </c>
      <c r="L230" s="152"/>
      <c r="M230" s="34">
        <f t="shared" si="16"/>
        <v>0.1</v>
      </c>
      <c r="N230" s="86"/>
      <c r="O230" s="94">
        <f t="shared" si="22"/>
        <v>0.1</v>
      </c>
      <c r="P230" s="86">
        <f>P231</f>
        <v>0.1</v>
      </c>
      <c r="Q230" s="94">
        <f t="shared" si="23"/>
        <v>0.2</v>
      </c>
    </row>
    <row r="231" spans="2:17" ht="12.75">
      <c r="B231" s="40" t="s">
        <v>413</v>
      </c>
      <c r="C231" s="79"/>
      <c r="D231" s="31" t="s">
        <v>353</v>
      </c>
      <c r="E231" s="31" t="s">
        <v>357</v>
      </c>
      <c r="F231" s="78" t="s">
        <v>423</v>
      </c>
      <c r="G231" s="31" t="s">
        <v>431</v>
      </c>
      <c r="H231" s="31">
        <v>2</v>
      </c>
      <c r="I231" s="119">
        <v>0.1</v>
      </c>
      <c r="J231" s="117"/>
      <c r="K231" s="34">
        <f t="shared" si="17"/>
        <v>0.1</v>
      </c>
      <c r="L231" s="152"/>
      <c r="M231" s="34">
        <f t="shared" si="16"/>
        <v>0.1</v>
      </c>
      <c r="N231" s="86"/>
      <c r="O231" s="94">
        <f t="shared" si="22"/>
        <v>0.1</v>
      </c>
      <c r="P231" s="86">
        <v>0.1</v>
      </c>
      <c r="Q231" s="94">
        <f t="shared" si="23"/>
        <v>0.2</v>
      </c>
    </row>
    <row r="232" spans="2:17" ht="12.75">
      <c r="B232" s="50" t="s">
        <v>313</v>
      </c>
      <c r="C232" s="77"/>
      <c r="D232" s="31" t="s">
        <v>353</v>
      </c>
      <c r="E232" s="31" t="s">
        <v>334</v>
      </c>
      <c r="F232" s="78"/>
      <c r="G232" s="31"/>
      <c r="H232" s="31"/>
      <c r="I232" s="119">
        <f>I233</f>
        <v>46.1</v>
      </c>
      <c r="J232" s="117"/>
      <c r="K232" s="34">
        <f t="shared" si="17"/>
        <v>46.1</v>
      </c>
      <c r="L232" s="152"/>
      <c r="M232" s="34">
        <f t="shared" si="16"/>
        <v>46.1</v>
      </c>
      <c r="N232" s="86">
        <f>N233</f>
        <v>3</v>
      </c>
      <c r="O232" s="94">
        <f t="shared" si="22"/>
        <v>49.1</v>
      </c>
      <c r="P232" s="86">
        <f>P233</f>
        <v>20</v>
      </c>
      <c r="Q232" s="94">
        <f t="shared" si="23"/>
        <v>69.1</v>
      </c>
    </row>
    <row r="233" spans="2:17" ht="12.75">
      <c r="B233" s="50" t="s">
        <v>414</v>
      </c>
      <c r="C233" s="77"/>
      <c r="D233" s="31" t="s">
        <v>353</v>
      </c>
      <c r="E233" s="31" t="s">
        <v>334</v>
      </c>
      <c r="F233" s="78" t="s">
        <v>415</v>
      </c>
      <c r="G233" s="31"/>
      <c r="H233" s="31"/>
      <c r="I233" s="119">
        <f>I234</f>
        <v>46.1</v>
      </c>
      <c r="J233" s="117"/>
      <c r="K233" s="34">
        <f t="shared" si="17"/>
        <v>46.1</v>
      </c>
      <c r="L233" s="152"/>
      <c r="M233" s="34">
        <f t="shared" si="16"/>
        <v>46.1</v>
      </c>
      <c r="N233" s="86">
        <f>N234</f>
        <v>3</v>
      </c>
      <c r="O233" s="94">
        <f t="shared" si="22"/>
        <v>49.1</v>
      </c>
      <c r="P233" s="86">
        <f>P234</f>
        <v>20</v>
      </c>
      <c r="Q233" s="94">
        <f t="shared" si="23"/>
        <v>69.1</v>
      </c>
    </row>
    <row r="234" spans="2:17" ht="12.75">
      <c r="B234" s="40" t="s">
        <v>639</v>
      </c>
      <c r="C234" s="77"/>
      <c r="D234" s="31" t="s">
        <v>353</v>
      </c>
      <c r="E234" s="31" t="s">
        <v>334</v>
      </c>
      <c r="F234" s="31" t="s">
        <v>439</v>
      </c>
      <c r="G234" s="31"/>
      <c r="H234" s="31"/>
      <c r="I234" s="119">
        <f>I235</f>
        <v>46.1</v>
      </c>
      <c r="J234" s="117"/>
      <c r="K234" s="34">
        <f t="shared" si="17"/>
        <v>46.1</v>
      </c>
      <c r="L234" s="152"/>
      <c r="M234" s="34">
        <f t="shared" si="16"/>
        <v>46.1</v>
      </c>
      <c r="N234" s="86">
        <f>N235</f>
        <v>3</v>
      </c>
      <c r="O234" s="94">
        <f t="shared" si="22"/>
        <v>49.1</v>
      </c>
      <c r="P234" s="86">
        <f>P235</f>
        <v>20</v>
      </c>
      <c r="Q234" s="94">
        <f t="shared" si="23"/>
        <v>69.1</v>
      </c>
    </row>
    <row r="235" spans="2:17" ht="12.75">
      <c r="B235" s="50" t="s">
        <v>429</v>
      </c>
      <c r="C235" s="79"/>
      <c r="D235" s="31" t="s">
        <v>353</v>
      </c>
      <c r="E235" s="31" t="s">
        <v>334</v>
      </c>
      <c r="F235" s="31" t="s">
        <v>439</v>
      </c>
      <c r="G235" s="31" t="s">
        <v>103</v>
      </c>
      <c r="H235" s="31"/>
      <c r="I235" s="119">
        <f>I236</f>
        <v>46.1</v>
      </c>
      <c r="J235" s="117"/>
      <c r="K235" s="34">
        <f t="shared" si="17"/>
        <v>46.1</v>
      </c>
      <c r="L235" s="152"/>
      <c r="M235" s="34">
        <f aca="true" t="shared" si="24" ref="M235:M305">K235+L235</f>
        <v>46.1</v>
      </c>
      <c r="N235" s="86">
        <f>N236</f>
        <v>3</v>
      </c>
      <c r="O235" s="94">
        <f t="shared" si="22"/>
        <v>49.1</v>
      </c>
      <c r="P235" s="86">
        <f>P236</f>
        <v>20</v>
      </c>
      <c r="Q235" s="94">
        <f t="shared" si="23"/>
        <v>69.1</v>
      </c>
    </row>
    <row r="236" spans="2:17" ht="12.75">
      <c r="B236" s="40" t="s">
        <v>440</v>
      </c>
      <c r="C236" s="79"/>
      <c r="D236" s="31" t="s">
        <v>353</v>
      </c>
      <c r="E236" s="31" t="s">
        <v>334</v>
      </c>
      <c r="F236" s="31" t="s">
        <v>439</v>
      </c>
      <c r="G236" s="31" t="s">
        <v>441</v>
      </c>
      <c r="H236" s="31"/>
      <c r="I236" s="117">
        <f>I237</f>
        <v>46.1</v>
      </c>
      <c r="J236" s="117"/>
      <c r="K236" s="34">
        <f t="shared" si="17"/>
        <v>46.1</v>
      </c>
      <c r="L236" s="152"/>
      <c r="M236" s="34">
        <f t="shared" si="24"/>
        <v>46.1</v>
      </c>
      <c r="N236" s="86">
        <f>N237</f>
        <v>3</v>
      </c>
      <c r="O236" s="94">
        <f t="shared" si="22"/>
        <v>49.1</v>
      </c>
      <c r="P236" s="86">
        <f>P237</f>
        <v>20</v>
      </c>
      <c r="Q236" s="94">
        <f t="shared" si="23"/>
        <v>69.1</v>
      </c>
    </row>
    <row r="237" spans="2:17" ht="12.75">
      <c r="B237" s="40" t="s">
        <v>413</v>
      </c>
      <c r="C237" s="79"/>
      <c r="D237" s="31" t="s">
        <v>353</v>
      </c>
      <c r="E237" s="31" t="s">
        <v>334</v>
      </c>
      <c r="F237" s="31" t="s">
        <v>439</v>
      </c>
      <c r="G237" s="31" t="s">
        <v>441</v>
      </c>
      <c r="H237" s="31">
        <v>2</v>
      </c>
      <c r="I237" s="117">
        <v>46.1</v>
      </c>
      <c r="J237" s="117"/>
      <c r="K237" s="34">
        <f t="shared" si="17"/>
        <v>46.1</v>
      </c>
      <c r="L237" s="152"/>
      <c r="M237" s="34">
        <f t="shared" si="24"/>
        <v>46.1</v>
      </c>
      <c r="N237" s="86">
        <v>3</v>
      </c>
      <c r="O237" s="94">
        <f t="shared" si="22"/>
        <v>49.1</v>
      </c>
      <c r="P237" s="86">
        <v>20</v>
      </c>
      <c r="Q237" s="94">
        <f t="shared" si="23"/>
        <v>69.1</v>
      </c>
    </row>
    <row r="238" spans="2:17" ht="12.75">
      <c r="B238" s="59" t="s">
        <v>107</v>
      </c>
      <c r="C238" s="81" t="s">
        <v>106</v>
      </c>
      <c r="D238" s="31"/>
      <c r="E238" s="31"/>
      <c r="F238" s="31"/>
      <c r="G238" s="31"/>
      <c r="H238" s="31"/>
      <c r="I238" s="116">
        <f>I242+I261+I289+I296</f>
        <v>12333.1</v>
      </c>
      <c r="J238" s="116">
        <f>J242+J261+J276+J289+J296+J268</f>
        <v>8756.8</v>
      </c>
      <c r="K238" s="32">
        <f t="shared" si="17"/>
        <v>21089.9</v>
      </c>
      <c r="L238" s="154">
        <f>L242+L261+L268+L276+L289+L296+L282</f>
        <v>-371.4</v>
      </c>
      <c r="M238" s="32">
        <f t="shared" si="24"/>
        <v>20718.5</v>
      </c>
      <c r="N238" s="104">
        <f>N242+N261+N268+N276+N282+N289+N296</f>
        <v>3070</v>
      </c>
      <c r="O238" s="103">
        <f t="shared" si="22"/>
        <v>23788.5</v>
      </c>
      <c r="P238" s="104">
        <f>P242+P261+P268+P276+P282+P289+P296</f>
        <v>-96.09999999999991</v>
      </c>
      <c r="Q238" s="103">
        <f t="shared" si="23"/>
        <v>23692.4</v>
      </c>
    </row>
    <row r="239" spans="2:17" ht="12.75">
      <c r="B239" s="50" t="s">
        <v>413</v>
      </c>
      <c r="C239" s="76"/>
      <c r="D239" s="30"/>
      <c r="E239" s="31"/>
      <c r="F239" s="31"/>
      <c r="G239" s="31"/>
      <c r="H239" s="19">
        <v>2</v>
      </c>
      <c r="I239" s="117">
        <f>I248+I251+I254+I260+I295+I308</f>
        <v>3767</v>
      </c>
      <c r="J239" s="117">
        <f>J274+J308+J248+J251+J254</f>
        <v>-224.7</v>
      </c>
      <c r="K239" s="34">
        <f t="shared" si="17"/>
        <v>3542.3</v>
      </c>
      <c r="L239" s="152">
        <f>L248+L251+L254+L260+L295+L308</f>
        <v>-471.4</v>
      </c>
      <c r="M239" s="34">
        <f t="shared" si="24"/>
        <v>3070.9</v>
      </c>
      <c r="N239" s="86">
        <f>N248+N251+N254+N260+N295+N308</f>
        <v>-15</v>
      </c>
      <c r="O239" s="94">
        <f t="shared" si="22"/>
        <v>3055.9</v>
      </c>
      <c r="P239" s="86">
        <f>P248+P251+P254+P260+P295+P308</f>
        <v>-196.09999999999997</v>
      </c>
      <c r="Q239" s="94">
        <f t="shared" si="23"/>
        <v>2859.8</v>
      </c>
    </row>
    <row r="240" spans="2:17" ht="12.75">
      <c r="B240" s="50" t="s">
        <v>391</v>
      </c>
      <c r="C240" s="76"/>
      <c r="D240" s="30"/>
      <c r="E240" s="31"/>
      <c r="F240" s="31"/>
      <c r="G240" s="31"/>
      <c r="H240" s="19">
        <v>3</v>
      </c>
      <c r="I240" s="117">
        <f>I302</f>
        <v>7878.4</v>
      </c>
      <c r="J240" s="117">
        <f>J281+J275+J302</f>
        <v>8981.5</v>
      </c>
      <c r="K240" s="34">
        <f t="shared" si="17"/>
        <v>16859.9</v>
      </c>
      <c r="L240" s="152"/>
      <c r="M240" s="34">
        <f t="shared" si="24"/>
        <v>16859.9</v>
      </c>
      <c r="N240" s="86">
        <f>N275+N281+N302</f>
        <v>3085</v>
      </c>
      <c r="O240" s="94">
        <f t="shared" si="22"/>
        <v>19944.9</v>
      </c>
      <c r="P240" s="86">
        <f>P275+P281+P302</f>
        <v>100</v>
      </c>
      <c r="Q240" s="94">
        <f t="shared" si="23"/>
        <v>20044.9</v>
      </c>
    </row>
    <row r="241" spans="2:17" ht="12.75">
      <c r="B241" s="50" t="s">
        <v>392</v>
      </c>
      <c r="C241" s="76"/>
      <c r="D241" s="30"/>
      <c r="E241" s="31"/>
      <c r="F241" s="31"/>
      <c r="G241" s="31"/>
      <c r="H241" s="19">
        <v>4</v>
      </c>
      <c r="I241" s="117">
        <f>I267</f>
        <v>687.7</v>
      </c>
      <c r="J241" s="117"/>
      <c r="K241" s="34">
        <f t="shared" si="17"/>
        <v>687.7</v>
      </c>
      <c r="L241" s="152">
        <f>L267+L288</f>
        <v>100</v>
      </c>
      <c r="M241" s="34">
        <f t="shared" si="24"/>
        <v>787.7</v>
      </c>
      <c r="N241" s="86">
        <f>N267+N288</f>
        <v>0</v>
      </c>
      <c r="O241" s="94">
        <f t="shared" si="22"/>
        <v>787.7</v>
      </c>
      <c r="P241" s="86">
        <f>P267+P288</f>
        <v>0</v>
      </c>
      <c r="Q241" s="94">
        <f t="shared" si="23"/>
        <v>787.7</v>
      </c>
    </row>
    <row r="242" spans="2:17" ht="12.75">
      <c r="B242" s="40" t="s">
        <v>311</v>
      </c>
      <c r="C242" s="76"/>
      <c r="D242" s="31" t="s">
        <v>353</v>
      </c>
      <c r="E242" s="31"/>
      <c r="F242" s="31"/>
      <c r="G242" s="31"/>
      <c r="H242" s="19"/>
      <c r="I242" s="117">
        <f>I243+I255</f>
        <v>1756.6</v>
      </c>
      <c r="J242" s="117">
        <f>J243+J255</f>
        <v>38.3</v>
      </c>
      <c r="K242" s="34">
        <f t="shared" si="17"/>
        <v>1794.8999999999999</v>
      </c>
      <c r="L242" s="152">
        <f>L243+L255</f>
        <v>-15</v>
      </c>
      <c r="M242" s="34">
        <f t="shared" si="24"/>
        <v>1779.8999999999999</v>
      </c>
      <c r="N242" s="86">
        <f>N243+N255</f>
        <v>-15</v>
      </c>
      <c r="O242" s="94">
        <f t="shared" si="22"/>
        <v>1764.8999999999999</v>
      </c>
      <c r="P242" s="86">
        <f>P243+P255</f>
        <v>435.7</v>
      </c>
      <c r="Q242" s="94">
        <f t="shared" si="23"/>
        <v>2200.6</v>
      </c>
    </row>
    <row r="243" spans="2:17" ht="12.75">
      <c r="B243" s="50" t="s">
        <v>35</v>
      </c>
      <c r="C243" s="80"/>
      <c r="D243" s="31" t="s">
        <v>353</v>
      </c>
      <c r="E243" s="31" t="s">
        <v>357</v>
      </c>
      <c r="F243" s="31"/>
      <c r="G243" s="31"/>
      <c r="H243" s="31"/>
      <c r="I243" s="117">
        <f>I244</f>
        <v>1681.6</v>
      </c>
      <c r="J243" s="117">
        <f>J244</f>
        <v>38.3</v>
      </c>
      <c r="K243" s="34">
        <f t="shared" si="17"/>
        <v>1719.8999999999999</v>
      </c>
      <c r="L243" s="152"/>
      <c r="M243" s="34">
        <f t="shared" si="24"/>
        <v>1719.8999999999999</v>
      </c>
      <c r="N243" s="86">
        <f>N244</f>
        <v>0</v>
      </c>
      <c r="O243" s="94">
        <f t="shared" si="22"/>
        <v>1719.8999999999999</v>
      </c>
      <c r="P243" s="86">
        <f>P244</f>
        <v>435.7</v>
      </c>
      <c r="Q243" s="94">
        <f t="shared" si="23"/>
        <v>2155.6</v>
      </c>
    </row>
    <row r="244" spans="2:17" ht="12.75">
      <c r="B244" s="40" t="s">
        <v>414</v>
      </c>
      <c r="C244" s="79"/>
      <c r="D244" s="31" t="s">
        <v>353</v>
      </c>
      <c r="E244" s="31" t="s">
        <v>357</v>
      </c>
      <c r="F244" s="72" t="s">
        <v>415</v>
      </c>
      <c r="G244" s="31"/>
      <c r="H244" s="31"/>
      <c r="I244" s="117">
        <f>I245</f>
        <v>1681.6</v>
      </c>
      <c r="J244" s="117">
        <f>J245+J249+J252</f>
        <v>38.3</v>
      </c>
      <c r="K244" s="34">
        <f t="shared" si="17"/>
        <v>1719.8999999999999</v>
      </c>
      <c r="L244" s="152"/>
      <c r="M244" s="34">
        <f t="shared" si="24"/>
        <v>1719.8999999999999</v>
      </c>
      <c r="N244" s="86">
        <f>N245</f>
        <v>0</v>
      </c>
      <c r="O244" s="94">
        <f t="shared" si="22"/>
        <v>1719.8999999999999</v>
      </c>
      <c r="P244" s="86">
        <f>P245</f>
        <v>435.7</v>
      </c>
      <c r="Q244" s="94">
        <f t="shared" si="23"/>
        <v>2155.6</v>
      </c>
    </row>
    <row r="245" spans="2:17" ht="12.75">
      <c r="B245" s="40" t="s">
        <v>422</v>
      </c>
      <c r="C245" s="79"/>
      <c r="D245" s="31" t="s">
        <v>353</v>
      </c>
      <c r="E245" s="31" t="s">
        <v>357</v>
      </c>
      <c r="F245" s="72" t="s">
        <v>423</v>
      </c>
      <c r="G245" s="31"/>
      <c r="H245" s="31"/>
      <c r="I245" s="117">
        <f>I246+I249+I252</f>
        <v>1681.6</v>
      </c>
      <c r="J245" s="117">
        <f>J246+J249+J252</f>
        <v>38.3</v>
      </c>
      <c r="K245" s="34">
        <f t="shared" si="17"/>
        <v>1719.8999999999999</v>
      </c>
      <c r="L245" s="152"/>
      <c r="M245" s="34">
        <f t="shared" si="24"/>
        <v>1719.8999999999999</v>
      </c>
      <c r="N245" s="86">
        <f>N246+N249+N252</f>
        <v>0</v>
      </c>
      <c r="O245" s="94">
        <f t="shared" si="22"/>
        <v>1719.8999999999999</v>
      </c>
      <c r="P245" s="86">
        <f>P246+P249+P252</f>
        <v>435.7</v>
      </c>
      <c r="Q245" s="94">
        <f t="shared" si="23"/>
        <v>2155.6</v>
      </c>
    </row>
    <row r="246" spans="2:17" ht="25.5">
      <c r="B246" s="40" t="s">
        <v>417</v>
      </c>
      <c r="C246" s="79"/>
      <c r="D246" s="31" t="s">
        <v>353</v>
      </c>
      <c r="E246" s="31" t="s">
        <v>357</v>
      </c>
      <c r="F246" s="72" t="s">
        <v>423</v>
      </c>
      <c r="G246" s="31" t="s">
        <v>217</v>
      </c>
      <c r="H246" s="31"/>
      <c r="I246" s="117">
        <f>I247</f>
        <v>1418</v>
      </c>
      <c r="J246" s="117">
        <f>J247</f>
        <v>38.3</v>
      </c>
      <c r="K246" s="34">
        <f t="shared" si="17"/>
        <v>1456.3</v>
      </c>
      <c r="L246" s="152"/>
      <c r="M246" s="34">
        <f t="shared" si="24"/>
        <v>1456.3</v>
      </c>
      <c r="N246" s="86"/>
      <c r="O246" s="94">
        <f t="shared" si="22"/>
        <v>1456.3</v>
      </c>
      <c r="P246" s="86">
        <f>P247</f>
        <v>435.7</v>
      </c>
      <c r="Q246" s="94">
        <f t="shared" si="23"/>
        <v>1892</v>
      </c>
    </row>
    <row r="247" spans="2:17" ht="12.75">
      <c r="B247" s="40" t="s">
        <v>418</v>
      </c>
      <c r="C247" s="79"/>
      <c r="D247" s="31" t="s">
        <v>353</v>
      </c>
      <c r="E247" s="31" t="s">
        <v>357</v>
      </c>
      <c r="F247" s="72" t="s">
        <v>423</v>
      </c>
      <c r="G247" s="31" t="s">
        <v>419</v>
      </c>
      <c r="H247" s="31"/>
      <c r="I247" s="117">
        <f>I248</f>
        <v>1418</v>
      </c>
      <c r="J247" s="117">
        <f>J248</f>
        <v>38.3</v>
      </c>
      <c r="K247" s="34">
        <f t="shared" si="17"/>
        <v>1456.3</v>
      </c>
      <c r="L247" s="152"/>
      <c r="M247" s="34">
        <f t="shared" si="24"/>
        <v>1456.3</v>
      </c>
      <c r="N247" s="86"/>
      <c r="O247" s="94">
        <f t="shared" si="22"/>
        <v>1456.3</v>
      </c>
      <c r="P247" s="86">
        <f>P248</f>
        <v>435.7</v>
      </c>
      <c r="Q247" s="94">
        <f t="shared" si="23"/>
        <v>1892</v>
      </c>
    </row>
    <row r="248" spans="2:17" ht="12.75">
      <c r="B248" s="40" t="s">
        <v>413</v>
      </c>
      <c r="C248" s="79"/>
      <c r="D248" s="31" t="s">
        <v>353</v>
      </c>
      <c r="E248" s="31" t="s">
        <v>357</v>
      </c>
      <c r="F248" s="72" t="s">
        <v>423</v>
      </c>
      <c r="G248" s="31" t="s">
        <v>419</v>
      </c>
      <c r="H248" s="31">
        <v>2</v>
      </c>
      <c r="I248" s="117">
        <v>1418</v>
      </c>
      <c r="J248" s="117">
        <v>38.3</v>
      </c>
      <c r="K248" s="34">
        <f t="shared" si="17"/>
        <v>1456.3</v>
      </c>
      <c r="L248" s="152"/>
      <c r="M248" s="34">
        <f t="shared" si="24"/>
        <v>1456.3</v>
      </c>
      <c r="N248" s="86"/>
      <c r="O248" s="94">
        <f t="shared" si="22"/>
        <v>1456.3</v>
      </c>
      <c r="P248" s="86">
        <v>435.7</v>
      </c>
      <c r="Q248" s="94">
        <f t="shared" si="23"/>
        <v>1892</v>
      </c>
    </row>
    <row r="249" spans="2:17" ht="12.75">
      <c r="B249" s="50" t="s">
        <v>424</v>
      </c>
      <c r="C249" s="77"/>
      <c r="D249" s="31" t="s">
        <v>353</v>
      </c>
      <c r="E249" s="31" t="s">
        <v>357</v>
      </c>
      <c r="F249" s="72" t="s">
        <v>423</v>
      </c>
      <c r="G249" s="31" t="s">
        <v>425</v>
      </c>
      <c r="H249" s="31"/>
      <c r="I249" s="117">
        <f>I250</f>
        <v>263.5</v>
      </c>
      <c r="J249" s="117">
        <f>J250</f>
        <v>-0.3</v>
      </c>
      <c r="K249" s="34">
        <f t="shared" si="17"/>
        <v>263.2</v>
      </c>
      <c r="L249" s="152"/>
      <c r="M249" s="34">
        <f t="shared" si="24"/>
        <v>263.2</v>
      </c>
      <c r="N249" s="86">
        <f>N250</f>
        <v>-0.4</v>
      </c>
      <c r="O249" s="94">
        <f t="shared" si="22"/>
        <v>262.8</v>
      </c>
      <c r="P249" s="86">
        <f>P250</f>
        <v>-2.1</v>
      </c>
      <c r="Q249" s="94">
        <f t="shared" si="23"/>
        <v>260.7</v>
      </c>
    </row>
    <row r="250" spans="2:17" ht="12.75">
      <c r="B250" s="50" t="s">
        <v>426</v>
      </c>
      <c r="C250" s="77"/>
      <c r="D250" s="31" t="s">
        <v>353</v>
      </c>
      <c r="E250" s="31" t="s">
        <v>357</v>
      </c>
      <c r="F250" s="72" t="s">
        <v>423</v>
      </c>
      <c r="G250" s="31" t="s">
        <v>427</v>
      </c>
      <c r="H250" s="31"/>
      <c r="I250" s="117">
        <f>I251</f>
        <v>263.5</v>
      </c>
      <c r="J250" s="117">
        <f>J251</f>
        <v>-0.3</v>
      </c>
      <c r="K250" s="34">
        <f aca="true" t="shared" si="25" ref="K250:K343">I250+J250</f>
        <v>263.2</v>
      </c>
      <c r="L250" s="152"/>
      <c r="M250" s="34">
        <f t="shared" si="24"/>
        <v>263.2</v>
      </c>
      <c r="N250" s="86">
        <f>N251</f>
        <v>-0.4</v>
      </c>
      <c r="O250" s="94">
        <f t="shared" si="22"/>
        <v>262.8</v>
      </c>
      <c r="P250" s="86">
        <f>P251</f>
        <v>-2.1</v>
      </c>
      <c r="Q250" s="94">
        <f t="shared" si="23"/>
        <v>260.7</v>
      </c>
    </row>
    <row r="251" spans="2:17" ht="12.75">
      <c r="B251" s="40" t="s">
        <v>413</v>
      </c>
      <c r="C251" s="79"/>
      <c r="D251" s="31" t="s">
        <v>353</v>
      </c>
      <c r="E251" s="31" t="s">
        <v>357</v>
      </c>
      <c r="F251" s="72" t="s">
        <v>423</v>
      </c>
      <c r="G251" s="31" t="s">
        <v>427</v>
      </c>
      <c r="H251" s="31">
        <v>2</v>
      </c>
      <c r="I251" s="117">
        <v>263.5</v>
      </c>
      <c r="J251" s="117">
        <v>-0.3</v>
      </c>
      <c r="K251" s="34">
        <f t="shared" si="25"/>
        <v>263.2</v>
      </c>
      <c r="L251" s="152"/>
      <c r="M251" s="34">
        <f t="shared" si="24"/>
        <v>263.2</v>
      </c>
      <c r="N251" s="86">
        <v>-0.4</v>
      </c>
      <c r="O251" s="94">
        <f t="shared" si="22"/>
        <v>262.8</v>
      </c>
      <c r="P251" s="86">
        <v>-2.1</v>
      </c>
      <c r="Q251" s="94">
        <f t="shared" si="23"/>
        <v>260.7</v>
      </c>
    </row>
    <row r="252" spans="2:17" ht="12.75">
      <c r="B252" s="50" t="s">
        <v>429</v>
      </c>
      <c r="C252" s="77"/>
      <c r="D252" s="31" t="s">
        <v>353</v>
      </c>
      <c r="E252" s="31" t="s">
        <v>357</v>
      </c>
      <c r="F252" s="72" t="s">
        <v>423</v>
      </c>
      <c r="G252" s="31" t="s">
        <v>103</v>
      </c>
      <c r="H252" s="31"/>
      <c r="I252" s="117">
        <f>I253</f>
        <v>0.1</v>
      </c>
      <c r="J252" s="117">
        <f>J253</f>
        <v>0.3</v>
      </c>
      <c r="K252" s="34">
        <f t="shared" si="25"/>
        <v>0.4</v>
      </c>
      <c r="L252" s="152"/>
      <c r="M252" s="34">
        <f t="shared" si="24"/>
        <v>0.4</v>
      </c>
      <c r="N252" s="86">
        <f>N253</f>
        <v>0.4</v>
      </c>
      <c r="O252" s="94">
        <f t="shared" si="22"/>
        <v>0.8</v>
      </c>
      <c r="P252" s="86">
        <f>P253</f>
        <v>2.1</v>
      </c>
      <c r="Q252" s="94">
        <f t="shared" si="23"/>
        <v>2.9000000000000004</v>
      </c>
    </row>
    <row r="253" spans="2:17" ht="12.75">
      <c r="B253" s="50" t="s">
        <v>430</v>
      </c>
      <c r="C253" s="77"/>
      <c r="D253" s="31" t="s">
        <v>353</v>
      </c>
      <c r="E253" s="31" t="s">
        <v>357</v>
      </c>
      <c r="F253" s="72" t="s">
        <v>423</v>
      </c>
      <c r="G253" s="31" t="s">
        <v>431</v>
      </c>
      <c r="H253" s="31"/>
      <c r="I253" s="118">
        <f>I254</f>
        <v>0.1</v>
      </c>
      <c r="J253" s="117">
        <f>J254</f>
        <v>0.3</v>
      </c>
      <c r="K253" s="34">
        <f t="shared" si="25"/>
        <v>0.4</v>
      </c>
      <c r="L253" s="152"/>
      <c r="M253" s="34">
        <f t="shared" si="24"/>
        <v>0.4</v>
      </c>
      <c r="N253" s="86">
        <f>N254</f>
        <v>0.4</v>
      </c>
      <c r="O253" s="94">
        <f t="shared" si="22"/>
        <v>0.8</v>
      </c>
      <c r="P253" s="86">
        <f>P254</f>
        <v>2.1</v>
      </c>
      <c r="Q253" s="94">
        <f t="shared" si="23"/>
        <v>2.9000000000000004</v>
      </c>
    </row>
    <row r="254" spans="2:17" ht="12.75">
      <c r="B254" s="40" t="s">
        <v>413</v>
      </c>
      <c r="C254" s="79"/>
      <c r="D254" s="31" t="s">
        <v>353</v>
      </c>
      <c r="E254" s="31" t="s">
        <v>357</v>
      </c>
      <c r="F254" s="72" t="s">
        <v>423</v>
      </c>
      <c r="G254" s="31" t="s">
        <v>431</v>
      </c>
      <c r="H254" s="31">
        <v>2</v>
      </c>
      <c r="I254" s="117">
        <v>0.1</v>
      </c>
      <c r="J254" s="117">
        <v>0.3</v>
      </c>
      <c r="K254" s="34">
        <f t="shared" si="25"/>
        <v>0.4</v>
      </c>
      <c r="L254" s="152"/>
      <c r="M254" s="34">
        <f t="shared" si="24"/>
        <v>0.4</v>
      </c>
      <c r="N254" s="86">
        <v>0.4</v>
      </c>
      <c r="O254" s="94">
        <f t="shared" si="22"/>
        <v>0.8</v>
      </c>
      <c r="P254" s="86">
        <v>2.1</v>
      </c>
      <c r="Q254" s="94">
        <f t="shared" si="23"/>
        <v>2.9000000000000004</v>
      </c>
    </row>
    <row r="255" spans="2:17" ht="12.75">
      <c r="B255" s="50" t="s">
        <v>312</v>
      </c>
      <c r="C255" s="77"/>
      <c r="D255" s="31" t="s">
        <v>353</v>
      </c>
      <c r="E255" s="31" t="s">
        <v>333</v>
      </c>
      <c r="F255" s="78"/>
      <c r="G255" s="31"/>
      <c r="H255" s="31"/>
      <c r="I255" s="117">
        <f>I256</f>
        <v>75</v>
      </c>
      <c r="J255" s="117"/>
      <c r="K255" s="34">
        <f t="shared" si="25"/>
        <v>75</v>
      </c>
      <c r="L255" s="152">
        <f>L256</f>
        <v>-15</v>
      </c>
      <c r="M255" s="34">
        <f t="shared" si="24"/>
        <v>60</v>
      </c>
      <c r="N255" s="86">
        <f>N256</f>
        <v>-15</v>
      </c>
      <c r="O255" s="94">
        <f t="shared" si="22"/>
        <v>45</v>
      </c>
      <c r="P255" s="86">
        <f>P256</f>
        <v>0</v>
      </c>
      <c r="Q255" s="94">
        <f t="shared" si="23"/>
        <v>45</v>
      </c>
    </row>
    <row r="256" spans="2:17" ht="12.75">
      <c r="B256" s="50" t="s">
        <v>414</v>
      </c>
      <c r="C256" s="77"/>
      <c r="D256" s="31" t="s">
        <v>353</v>
      </c>
      <c r="E256" s="31" t="s">
        <v>333</v>
      </c>
      <c r="F256" s="78" t="s">
        <v>415</v>
      </c>
      <c r="G256" s="31"/>
      <c r="H256" s="31"/>
      <c r="I256" s="117">
        <f>I257</f>
        <v>75</v>
      </c>
      <c r="J256" s="117"/>
      <c r="K256" s="34">
        <f t="shared" si="25"/>
        <v>75</v>
      </c>
      <c r="L256" s="152">
        <f>L257</f>
        <v>-15</v>
      </c>
      <c r="M256" s="34">
        <f t="shared" si="24"/>
        <v>60</v>
      </c>
      <c r="N256" s="86">
        <f>N257</f>
        <v>-15</v>
      </c>
      <c r="O256" s="94">
        <f t="shared" si="22"/>
        <v>45</v>
      </c>
      <c r="P256" s="86">
        <f>P257</f>
        <v>0</v>
      </c>
      <c r="Q256" s="94">
        <f t="shared" si="23"/>
        <v>45</v>
      </c>
    </row>
    <row r="257" spans="2:17" ht="12.75">
      <c r="B257" s="50" t="s">
        <v>637</v>
      </c>
      <c r="C257" s="77"/>
      <c r="D257" s="31" t="s">
        <v>353</v>
      </c>
      <c r="E257" s="31" t="s">
        <v>333</v>
      </c>
      <c r="F257" s="78" t="s">
        <v>243</v>
      </c>
      <c r="G257" s="31"/>
      <c r="H257" s="31"/>
      <c r="I257" s="117">
        <f>I258</f>
        <v>75</v>
      </c>
      <c r="J257" s="117"/>
      <c r="K257" s="34">
        <f t="shared" si="25"/>
        <v>75</v>
      </c>
      <c r="L257" s="152">
        <f>L258</f>
        <v>-15</v>
      </c>
      <c r="M257" s="34">
        <f t="shared" si="24"/>
        <v>60</v>
      </c>
      <c r="N257" s="86">
        <f>N258</f>
        <v>-15</v>
      </c>
      <c r="O257" s="94">
        <f t="shared" si="22"/>
        <v>45</v>
      </c>
      <c r="P257" s="86">
        <f>P258</f>
        <v>0</v>
      </c>
      <c r="Q257" s="94">
        <f t="shared" si="23"/>
        <v>45</v>
      </c>
    </row>
    <row r="258" spans="2:17" ht="12.75">
      <c r="B258" s="50" t="s">
        <v>429</v>
      </c>
      <c r="C258" s="77"/>
      <c r="D258" s="31" t="s">
        <v>353</v>
      </c>
      <c r="E258" s="31" t="s">
        <v>333</v>
      </c>
      <c r="F258" s="78" t="s">
        <v>243</v>
      </c>
      <c r="G258" s="31" t="s">
        <v>103</v>
      </c>
      <c r="H258" s="31"/>
      <c r="I258" s="117">
        <f>I259</f>
        <v>75</v>
      </c>
      <c r="J258" s="117"/>
      <c r="K258" s="34">
        <f t="shared" si="25"/>
        <v>75</v>
      </c>
      <c r="L258" s="152">
        <f>L259</f>
        <v>-15</v>
      </c>
      <c r="M258" s="34">
        <f t="shared" si="24"/>
        <v>60</v>
      </c>
      <c r="N258" s="86">
        <f>N259</f>
        <v>-15</v>
      </c>
      <c r="O258" s="94">
        <f t="shared" si="22"/>
        <v>45</v>
      </c>
      <c r="P258" s="86">
        <f>P259</f>
        <v>0</v>
      </c>
      <c r="Q258" s="94">
        <f t="shared" si="23"/>
        <v>45</v>
      </c>
    </row>
    <row r="259" spans="2:17" ht="12.75">
      <c r="B259" s="50" t="s">
        <v>256</v>
      </c>
      <c r="C259" s="77"/>
      <c r="D259" s="31" t="s">
        <v>353</v>
      </c>
      <c r="E259" s="31" t="s">
        <v>333</v>
      </c>
      <c r="F259" s="78" t="s">
        <v>243</v>
      </c>
      <c r="G259" s="31" t="s">
        <v>257</v>
      </c>
      <c r="H259" s="31"/>
      <c r="I259" s="117">
        <f>I260</f>
        <v>75</v>
      </c>
      <c r="J259" s="117"/>
      <c r="K259" s="34">
        <f t="shared" si="25"/>
        <v>75</v>
      </c>
      <c r="L259" s="152">
        <f>L260</f>
        <v>-15</v>
      </c>
      <c r="M259" s="34">
        <f t="shared" si="24"/>
        <v>60</v>
      </c>
      <c r="N259" s="86">
        <f>N260</f>
        <v>-15</v>
      </c>
      <c r="O259" s="94">
        <f t="shared" si="22"/>
        <v>45</v>
      </c>
      <c r="P259" s="86">
        <f>P260</f>
        <v>0</v>
      </c>
      <c r="Q259" s="94">
        <f t="shared" si="23"/>
        <v>45</v>
      </c>
    </row>
    <row r="260" spans="2:17" ht="12.75">
      <c r="B260" s="40" t="s">
        <v>413</v>
      </c>
      <c r="C260" s="79"/>
      <c r="D260" s="31" t="s">
        <v>353</v>
      </c>
      <c r="E260" s="31" t="s">
        <v>333</v>
      </c>
      <c r="F260" s="78" t="s">
        <v>243</v>
      </c>
      <c r="G260" s="31" t="s">
        <v>257</v>
      </c>
      <c r="H260" s="31">
        <v>2</v>
      </c>
      <c r="I260" s="117">
        <v>75</v>
      </c>
      <c r="J260" s="117"/>
      <c r="K260" s="34">
        <f t="shared" si="25"/>
        <v>75</v>
      </c>
      <c r="L260" s="152">
        <v>-15</v>
      </c>
      <c r="M260" s="34">
        <f t="shared" si="24"/>
        <v>60</v>
      </c>
      <c r="N260" s="86">
        <v>-15</v>
      </c>
      <c r="O260" s="94">
        <f t="shared" si="22"/>
        <v>45</v>
      </c>
      <c r="P260" s="86"/>
      <c r="Q260" s="94">
        <f t="shared" si="23"/>
        <v>45</v>
      </c>
    </row>
    <row r="261" spans="2:17" ht="12.75">
      <c r="B261" s="83" t="s">
        <v>330</v>
      </c>
      <c r="C261" s="84"/>
      <c r="D261" s="31" t="s">
        <v>358</v>
      </c>
      <c r="E261" s="31"/>
      <c r="F261" s="78"/>
      <c r="G261" s="31"/>
      <c r="H261" s="31"/>
      <c r="I261" s="117">
        <f aca="true" t="shared" si="26" ref="I261:I266">I262</f>
        <v>687.7</v>
      </c>
      <c r="J261" s="117"/>
      <c r="K261" s="34">
        <f t="shared" si="25"/>
        <v>687.7</v>
      </c>
      <c r="L261" s="152"/>
      <c r="M261" s="34">
        <f t="shared" si="24"/>
        <v>687.7</v>
      </c>
      <c r="N261" s="86"/>
      <c r="O261" s="94">
        <f t="shared" si="22"/>
        <v>687.7</v>
      </c>
      <c r="P261" s="86"/>
      <c r="Q261" s="94">
        <f t="shared" si="23"/>
        <v>687.7</v>
      </c>
    </row>
    <row r="262" spans="2:17" ht="12.75">
      <c r="B262" s="40" t="s">
        <v>161</v>
      </c>
      <c r="C262" s="79"/>
      <c r="D262" s="31" t="s">
        <v>358</v>
      </c>
      <c r="E262" s="31" t="s">
        <v>160</v>
      </c>
      <c r="F262" s="58"/>
      <c r="G262" s="31"/>
      <c r="H262" s="31"/>
      <c r="I262" s="117">
        <f t="shared" si="26"/>
        <v>687.7</v>
      </c>
      <c r="J262" s="117"/>
      <c r="K262" s="34">
        <f t="shared" si="25"/>
        <v>687.7</v>
      </c>
      <c r="L262" s="152"/>
      <c r="M262" s="34">
        <f t="shared" si="24"/>
        <v>687.7</v>
      </c>
      <c r="N262" s="86"/>
      <c r="O262" s="94">
        <f t="shared" si="22"/>
        <v>687.7</v>
      </c>
      <c r="P262" s="86"/>
      <c r="Q262" s="94">
        <f t="shared" si="23"/>
        <v>687.7</v>
      </c>
    </row>
    <row r="263" spans="2:17" ht="12.75">
      <c r="B263" s="50" t="s">
        <v>414</v>
      </c>
      <c r="C263" s="80"/>
      <c r="D263" s="31" t="s">
        <v>358</v>
      </c>
      <c r="E263" s="31" t="s">
        <v>160</v>
      </c>
      <c r="F263" s="78" t="s">
        <v>415</v>
      </c>
      <c r="G263" s="30"/>
      <c r="H263" s="30"/>
      <c r="I263" s="117">
        <f t="shared" si="26"/>
        <v>687.7</v>
      </c>
      <c r="J263" s="117"/>
      <c r="K263" s="34">
        <f t="shared" si="25"/>
        <v>687.7</v>
      </c>
      <c r="L263" s="152"/>
      <c r="M263" s="34">
        <f t="shared" si="24"/>
        <v>687.7</v>
      </c>
      <c r="N263" s="86"/>
      <c r="O263" s="94">
        <f t="shared" si="22"/>
        <v>687.7</v>
      </c>
      <c r="P263" s="86"/>
      <c r="Q263" s="94">
        <f t="shared" si="23"/>
        <v>687.7</v>
      </c>
    </row>
    <row r="264" spans="2:17" ht="25.5">
      <c r="B264" s="40" t="s">
        <v>490</v>
      </c>
      <c r="C264" s="79"/>
      <c r="D264" s="31" t="s">
        <v>358</v>
      </c>
      <c r="E264" s="31" t="s">
        <v>160</v>
      </c>
      <c r="F264" s="31" t="s">
        <v>491</v>
      </c>
      <c r="G264" s="31"/>
      <c r="H264" s="31"/>
      <c r="I264" s="117">
        <f t="shared" si="26"/>
        <v>687.7</v>
      </c>
      <c r="J264" s="117"/>
      <c r="K264" s="34">
        <f t="shared" si="25"/>
        <v>687.7</v>
      </c>
      <c r="L264" s="152"/>
      <c r="M264" s="34">
        <f t="shared" si="24"/>
        <v>687.7</v>
      </c>
      <c r="N264" s="86"/>
      <c r="O264" s="94">
        <f t="shared" si="22"/>
        <v>687.7</v>
      </c>
      <c r="P264" s="86"/>
      <c r="Q264" s="94">
        <f t="shared" si="23"/>
        <v>687.7</v>
      </c>
    </row>
    <row r="265" spans="2:17" ht="12.75">
      <c r="B265" s="50" t="s">
        <v>258</v>
      </c>
      <c r="C265" s="77"/>
      <c r="D265" s="31" t="s">
        <v>358</v>
      </c>
      <c r="E265" s="31" t="s">
        <v>160</v>
      </c>
      <c r="F265" s="31" t="s">
        <v>491</v>
      </c>
      <c r="G265" s="31" t="s">
        <v>492</v>
      </c>
      <c r="H265" s="31"/>
      <c r="I265" s="117">
        <f t="shared" si="26"/>
        <v>687.7</v>
      </c>
      <c r="J265" s="117"/>
      <c r="K265" s="34">
        <f t="shared" si="25"/>
        <v>687.7</v>
      </c>
      <c r="L265" s="152"/>
      <c r="M265" s="34">
        <f t="shared" si="24"/>
        <v>687.7</v>
      </c>
      <c r="N265" s="86"/>
      <c r="O265" s="94">
        <f t="shared" si="22"/>
        <v>687.7</v>
      </c>
      <c r="P265" s="86"/>
      <c r="Q265" s="94">
        <f t="shared" si="23"/>
        <v>687.7</v>
      </c>
    </row>
    <row r="266" spans="2:17" ht="12.75">
      <c r="B266" s="50" t="s">
        <v>262</v>
      </c>
      <c r="C266" s="77"/>
      <c r="D266" s="31" t="s">
        <v>358</v>
      </c>
      <c r="E266" s="31" t="s">
        <v>160</v>
      </c>
      <c r="F266" s="31" t="s">
        <v>491</v>
      </c>
      <c r="G266" s="31" t="s">
        <v>261</v>
      </c>
      <c r="H266" s="31"/>
      <c r="I266" s="117">
        <f t="shared" si="26"/>
        <v>687.7</v>
      </c>
      <c r="J266" s="117"/>
      <c r="K266" s="34">
        <f t="shared" si="25"/>
        <v>687.7</v>
      </c>
      <c r="L266" s="152"/>
      <c r="M266" s="34">
        <f t="shared" si="24"/>
        <v>687.7</v>
      </c>
      <c r="N266" s="86"/>
      <c r="O266" s="94">
        <f t="shared" si="22"/>
        <v>687.7</v>
      </c>
      <c r="P266" s="86"/>
      <c r="Q266" s="94">
        <f t="shared" si="23"/>
        <v>687.7</v>
      </c>
    </row>
    <row r="267" spans="2:17" ht="12.75">
      <c r="B267" s="40" t="s">
        <v>392</v>
      </c>
      <c r="C267" s="79"/>
      <c r="D267" s="31" t="s">
        <v>358</v>
      </c>
      <c r="E267" s="31" t="s">
        <v>160</v>
      </c>
      <c r="F267" s="31" t="s">
        <v>491</v>
      </c>
      <c r="G267" s="31" t="s">
        <v>261</v>
      </c>
      <c r="H267" s="31" t="s">
        <v>405</v>
      </c>
      <c r="I267" s="118">
        <v>687.7</v>
      </c>
      <c r="J267" s="117"/>
      <c r="K267" s="34">
        <f t="shared" si="25"/>
        <v>687.7</v>
      </c>
      <c r="L267" s="152"/>
      <c r="M267" s="34">
        <f t="shared" si="24"/>
        <v>687.7</v>
      </c>
      <c r="N267" s="86"/>
      <c r="O267" s="94">
        <f t="shared" si="22"/>
        <v>687.7</v>
      </c>
      <c r="P267" s="86"/>
      <c r="Q267" s="94">
        <f t="shared" si="23"/>
        <v>687.7</v>
      </c>
    </row>
    <row r="268" spans="2:17" ht="12.75">
      <c r="B268" s="33" t="s">
        <v>314</v>
      </c>
      <c r="C268" s="105"/>
      <c r="D268" s="106" t="s">
        <v>374</v>
      </c>
      <c r="E268" s="106"/>
      <c r="F268" s="106"/>
      <c r="G268" s="106"/>
      <c r="H268" s="106"/>
      <c r="I268" s="115">
        <f aca="true" t="shared" si="27" ref="I268:J270">I269</f>
        <v>0</v>
      </c>
      <c r="J268" s="115">
        <f t="shared" si="27"/>
        <v>8581.5</v>
      </c>
      <c r="K268" s="34">
        <f t="shared" si="25"/>
        <v>8581.5</v>
      </c>
      <c r="L268" s="152"/>
      <c r="M268" s="34">
        <f t="shared" si="24"/>
        <v>8581.5</v>
      </c>
      <c r="N268" s="86">
        <f>N269</f>
        <v>3085</v>
      </c>
      <c r="O268" s="94">
        <f t="shared" si="22"/>
        <v>11666.5</v>
      </c>
      <c r="P268" s="86"/>
      <c r="Q268" s="94">
        <f t="shared" si="23"/>
        <v>11666.5</v>
      </c>
    </row>
    <row r="269" spans="2:17" ht="12.75">
      <c r="B269" s="33" t="s">
        <v>148</v>
      </c>
      <c r="C269" s="101"/>
      <c r="D269" s="105" t="s">
        <v>374</v>
      </c>
      <c r="E269" s="105" t="s">
        <v>147</v>
      </c>
      <c r="F269" s="105"/>
      <c r="G269" s="105"/>
      <c r="H269" s="105"/>
      <c r="I269" s="115">
        <f t="shared" si="27"/>
        <v>0</v>
      </c>
      <c r="J269" s="115">
        <f t="shared" si="27"/>
        <v>8581.5</v>
      </c>
      <c r="K269" s="34">
        <f t="shared" si="25"/>
        <v>8581.5</v>
      </c>
      <c r="L269" s="152"/>
      <c r="M269" s="34">
        <f t="shared" si="24"/>
        <v>8581.5</v>
      </c>
      <c r="N269" s="86">
        <f>N270</f>
        <v>3085</v>
      </c>
      <c r="O269" s="94">
        <f t="shared" si="22"/>
        <v>11666.5</v>
      </c>
      <c r="P269" s="86"/>
      <c r="Q269" s="94">
        <f t="shared" si="23"/>
        <v>11666.5</v>
      </c>
    </row>
    <row r="270" spans="2:17" ht="25.5">
      <c r="B270" s="35" t="s">
        <v>466</v>
      </c>
      <c r="C270" s="101"/>
      <c r="D270" s="105" t="s">
        <v>374</v>
      </c>
      <c r="E270" s="105" t="s">
        <v>147</v>
      </c>
      <c r="F270" s="105" t="s">
        <v>465</v>
      </c>
      <c r="G270" s="105"/>
      <c r="H270" s="105"/>
      <c r="I270" s="115">
        <f t="shared" si="27"/>
        <v>0</v>
      </c>
      <c r="J270" s="115">
        <f t="shared" si="27"/>
        <v>8581.5</v>
      </c>
      <c r="K270" s="34">
        <f t="shared" si="25"/>
        <v>8581.5</v>
      </c>
      <c r="L270" s="152"/>
      <c r="M270" s="34">
        <f t="shared" si="24"/>
        <v>8581.5</v>
      </c>
      <c r="N270" s="86">
        <f>N271</f>
        <v>3085</v>
      </c>
      <c r="O270" s="94">
        <f t="shared" si="22"/>
        <v>11666.5</v>
      </c>
      <c r="P270" s="86"/>
      <c r="Q270" s="94">
        <f t="shared" si="23"/>
        <v>11666.5</v>
      </c>
    </row>
    <row r="271" spans="2:17" ht="25.5">
      <c r="B271" s="33" t="s">
        <v>469</v>
      </c>
      <c r="C271" s="101"/>
      <c r="D271" s="106" t="s">
        <v>374</v>
      </c>
      <c r="E271" s="106" t="s">
        <v>147</v>
      </c>
      <c r="F271" s="105" t="s">
        <v>455</v>
      </c>
      <c r="G271" s="106"/>
      <c r="H271" s="106"/>
      <c r="I271" s="115">
        <f>I273</f>
        <v>0</v>
      </c>
      <c r="J271" s="115">
        <f>J272</f>
        <v>8581.5</v>
      </c>
      <c r="K271" s="34">
        <f t="shared" si="25"/>
        <v>8581.5</v>
      </c>
      <c r="L271" s="152"/>
      <c r="M271" s="34">
        <f t="shared" si="24"/>
        <v>8581.5</v>
      </c>
      <c r="N271" s="86">
        <f>N272</f>
        <v>3085</v>
      </c>
      <c r="O271" s="94">
        <f t="shared" si="22"/>
        <v>11666.5</v>
      </c>
      <c r="P271" s="86"/>
      <c r="Q271" s="94">
        <f t="shared" si="23"/>
        <v>11666.5</v>
      </c>
    </row>
    <row r="272" spans="2:17" ht="12.75">
      <c r="B272" s="50" t="s">
        <v>258</v>
      </c>
      <c r="C272" s="101"/>
      <c r="D272" s="106" t="s">
        <v>374</v>
      </c>
      <c r="E272" s="106" t="s">
        <v>147</v>
      </c>
      <c r="F272" s="105" t="s">
        <v>455</v>
      </c>
      <c r="G272" s="106" t="s">
        <v>492</v>
      </c>
      <c r="H272" s="106"/>
      <c r="I272" s="115"/>
      <c r="J272" s="115">
        <f>J273</f>
        <v>8581.5</v>
      </c>
      <c r="K272" s="34">
        <f t="shared" si="25"/>
        <v>8581.5</v>
      </c>
      <c r="L272" s="152"/>
      <c r="M272" s="34">
        <f t="shared" si="24"/>
        <v>8581.5</v>
      </c>
      <c r="N272" s="86">
        <f>N273</f>
        <v>3085</v>
      </c>
      <c r="O272" s="94">
        <f t="shared" si="22"/>
        <v>11666.5</v>
      </c>
      <c r="P272" s="86"/>
      <c r="Q272" s="94">
        <f t="shared" si="23"/>
        <v>11666.5</v>
      </c>
    </row>
    <row r="273" spans="2:17" ht="12.75">
      <c r="B273" s="40" t="s">
        <v>143</v>
      </c>
      <c r="C273" s="101"/>
      <c r="D273" s="106" t="s">
        <v>374</v>
      </c>
      <c r="E273" s="106" t="s">
        <v>147</v>
      </c>
      <c r="F273" s="105" t="s">
        <v>455</v>
      </c>
      <c r="G273" s="106" t="s">
        <v>464</v>
      </c>
      <c r="H273" s="106"/>
      <c r="I273" s="115">
        <f>I274</f>
        <v>0</v>
      </c>
      <c r="J273" s="115">
        <f>J274+J275</f>
        <v>8581.5</v>
      </c>
      <c r="K273" s="34">
        <f t="shared" si="25"/>
        <v>8581.5</v>
      </c>
      <c r="L273" s="152"/>
      <c r="M273" s="34">
        <f t="shared" si="24"/>
        <v>8581.5</v>
      </c>
      <c r="N273" s="86">
        <f>N275</f>
        <v>3085</v>
      </c>
      <c r="O273" s="94">
        <f t="shared" si="22"/>
        <v>11666.5</v>
      </c>
      <c r="P273" s="86"/>
      <c r="Q273" s="94">
        <f t="shared" si="23"/>
        <v>11666.5</v>
      </c>
    </row>
    <row r="274" spans="2:17" ht="12.75" hidden="1">
      <c r="B274" s="40" t="s">
        <v>413</v>
      </c>
      <c r="C274" s="101"/>
      <c r="D274" s="106" t="s">
        <v>374</v>
      </c>
      <c r="E274" s="106" t="s">
        <v>147</v>
      </c>
      <c r="F274" s="105" t="s">
        <v>467</v>
      </c>
      <c r="G274" s="106" t="s">
        <v>464</v>
      </c>
      <c r="H274" s="106" t="s">
        <v>402</v>
      </c>
      <c r="I274" s="115">
        <v>0</v>
      </c>
      <c r="J274" s="115"/>
      <c r="K274" s="34">
        <f t="shared" si="25"/>
        <v>0</v>
      </c>
      <c r="L274" s="152"/>
      <c r="M274" s="34">
        <f t="shared" si="24"/>
        <v>0</v>
      </c>
      <c r="N274" s="86"/>
      <c r="O274" s="94">
        <f aca="true" t="shared" si="28" ref="O274:O341">M274+N274</f>
        <v>0</v>
      </c>
      <c r="P274" s="86"/>
      <c r="Q274" s="94">
        <f t="shared" si="23"/>
        <v>0</v>
      </c>
    </row>
    <row r="275" spans="2:17" ht="12.75">
      <c r="B275" s="40" t="s">
        <v>391</v>
      </c>
      <c r="C275" s="101"/>
      <c r="D275" s="106" t="s">
        <v>374</v>
      </c>
      <c r="E275" s="106" t="s">
        <v>147</v>
      </c>
      <c r="F275" s="105" t="s">
        <v>455</v>
      </c>
      <c r="G275" s="106" t="s">
        <v>464</v>
      </c>
      <c r="H275" s="106" t="s">
        <v>33</v>
      </c>
      <c r="I275" s="115"/>
      <c r="J275" s="115">
        <v>8581.5</v>
      </c>
      <c r="K275" s="34">
        <f t="shared" si="25"/>
        <v>8581.5</v>
      </c>
      <c r="L275" s="152"/>
      <c r="M275" s="34">
        <f t="shared" si="24"/>
        <v>8581.5</v>
      </c>
      <c r="N275" s="86">
        <v>3085</v>
      </c>
      <c r="O275" s="94">
        <f t="shared" si="28"/>
        <v>11666.5</v>
      </c>
      <c r="P275" s="86"/>
      <c r="Q275" s="94">
        <f aca="true" t="shared" si="29" ref="Q275:Q342">O275+P275</f>
        <v>11666.5</v>
      </c>
    </row>
    <row r="276" spans="2:17" ht="12.75">
      <c r="B276" s="40" t="s">
        <v>315</v>
      </c>
      <c r="C276" s="79"/>
      <c r="D276" s="31" t="s">
        <v>375</v>
      </c>
      <c r="E276" s="31"/>
      <c r="F276" s="31"/>
      <c r="G276" s="31"/>
      <c r="H276" s="31"/>
      <c r="I276" s="118"/>
      <c r="J276" s="117">
        <f>J277</f>
        <v>400</v>
      </c>
      <c r="K276" s="34">
        <f t="shared" si="25"/>
        <v>400</v>
      </c>
      <c r="L276" s="152"/>
      <c r="M276" s="34">
        <f t="shared" si="24"/>
        <v>400</v>
      </c>
      <c r="N276" s="86"/>
      <c r="O276" s="94">
        <f t="shared" si="28"/>
        <v>400</v>
      </c>
      <c r="P276" s="86">
        <f>P277</f>
        <v>100</v>
      </c>
      <c r="Q276" s="94">
        <f t="shared" si="29"/>
        <v>500</v>
      </c>
    </row>
    <row r="277" spans="2:17" ht="12.75">
      <c r="B277" s="40" t="s">
        <v>463</v>
      </c>
      <c r="C277" s="79"/>
      <c r="D277" s="31" t="s">
        <v>375</v>
      </c>
      <c r="E277" s="31" t="s">
        <v>462</v>
      </c>
      <c r="F277" s="31"/>
      <c r="G277" s="31"/>
      <c r="H277" s="31"/>
      <c r="I277" s="118"/>
      <c r="J277" s="117">
        <f>J278</f>
        <v>400</v>
      </c>
      <c r="K277" s="34">
        <f t="shared" si="25"/>
        <v>400</v>
      </c>
      <c r="L277" s="152"/>
      <c r="M277" s="34">
        <f t="shared" si="24"/>
        <v>400</v>
      </c>
      <c r="N277" s="86"/>
      <c r="O277" s="94">
        <f t="shared" si="28"/>
        <v>400</v>
      </c>
      <c r="P277" s="86">
        <f>P278</f>
        <v>100</v>
      </c>
      <c r="Q277" s="94">
        <f t="shared" si="29"/>
        <v>500</v>
      </c>
    </row>
    <row r="278" spans="2:17" ht="25.5">
      <c r="B278" s="50" t="s">
        <v>461</v>
      </c>
      <c r="C278" s="80"/>
      <c r="D278" s="31" t="s">
        <v>375</v>
      </c>
      <c r="E278" s="31" t="s">
        <v>462</v>
      </c>
      <c r="F278" s="31" t="s">
        <v>460</v>
      </c>
      <c r="G278" s="30"/>
      <c r="H278" s="30"/>
      <c r="I278" s="118"/>
      <c r="J278" s="117">
        <f>J280</f>
        <v>400</v>
      </c>
      <c r="K278" s="34">
        <f t="shared" si="25"/>
        <v>400</v>
      </c>
      <c r="L278" s="152"/>
      <c r="M278" s="34">
        <f t="shared" si="24"/>
        <v>400</v>
      </c>
      <c r="N278" s="86"/>
      <c r="O278" s="94">
        <f t="shared" si="28"/>
        <v>400</v>
      </c>
      <c r="P278" s="86">
        <f>P279</f>
        <v>100</v>
      </c>
      <c r="Q278" s="94">
        <f t="shared" si="29"/>
        <v>500</v>
      </c>
    </row>
    <row r="279" spans="2:17" ht="12.75">
      <c r="B279" s="50" t="s">
        <v>258</v>
      </c>
      <c r="C279" s="80"/>
      <c r="D279" s="31" t="s">
        <v>375</v>
      </c>
      <c r="E279" s="31" t="s">
        <v>462</v>
      </c>
      <c r="F279" s="31" t="s">
        <v>460</v>
      </c>
      <c r="G279" s="31" t="s">
        <v>492</v>
      </c>
      <c r="H279" s="30"/>
      <c r="I279" s="118"/>
      <c r="J279" s="117">
        <f>J280</f>
        <v>400</v>
      </c>
      <c r="K279" s="34">
        <f t="shared" si="25"/>
        <v>400</v>
      </c>
      <c r="L279" s="152"/>
      <c r="M279" s="34">
        <f t="shared" si="24"/>
        <v>400</v>
      </c>
      <c r="N279" s="86"/>
      <c r="O279" s="94">
        <f t="shared" si="28"/>
        <v>400</v>
      </c>
      <c r="P279" s="86">
        <f>P280</f>
        <v>100</v>
      </c>
      <c r="Q279" s="94">
        <f t="shared" si="29"/>
        <v>500</v>
      </c>
    </row>
    <row r="280" spans="2:17" ht="12.75">
      <c r="B280" s="40" t="s">
        <v>143</v>
      </c>
      <c r="C280" s="80"/>
      <c r="D280" s="31" t="s">
        <v>375</v>
      </c>
      <c r="E280" s="31" t="s">
        <v>462</v>
      </c>
      <c r="F280" s="31" t="s">
        <v>460</v>
      </c>
      <c r="G280" s="31" t="s">
        <v>464</v>
      </c>
      <c r="H280" s="31"/>
      <c r="I280" s="118"/>
      <c r="J280" s="117">
        <f>J281</f>
        <v>400</v>
      </c>
      <c r="K280" s="34">
        <f t="shared" si="25"/>
        <v>400</v>
      </c>
      <c r="L280" s="152"/>
      <c r="M280" s="34">
        <f t="shared" si="24"/>
        <v>400</v>
      </c>
      <c r="N280" s="86"/>
      <c r="O280" s="94">
        <f t="shared" si="28"/>
        <v>400</v>
      </c>
      <c r="P280" s="86">
        <f>P281</f>
        <v>100</v>
      </c>
      <c r="Q280" s="94">
        <f t="shared" si="29"/>
        <v>500</v>
      </c>
    </row>
    <row r="281" spans="2:17" ht="12.75">
      <c r="B281" s="40" t="s">
        <v>391</v>
      </c>
      <c r="C281" s="80"/>
      <c r="D281" s="31" t="s">
        <v>375</v>
      </c>
      <c r="E281" s="31" t="s">
        <v>462</v>
      </c>
      <c r="F281" s="31" t="s">
        <v>460</v>
      </c>
      <c r="G281" s="31" t="s">
        <v>464</v>
      </c>
      <c r="H281" s="31" t="s">
        <v>33</v>
      </c>
      <c r="I281" s="118"/>
      <c r="J281" s="117">
        <v>400</v>
      </c>
      <c r="K281" s="34">
        <f>I281+J281</f>
        <v>400</v>
      </c>
      <c r="L281" s="152"/>
      <c r="M281" s="34">
        <f t="shared" si="24"/>
        <v>400</v>
      </c>
      <c r="N281" s="86"/>
      <c r="O281" s="94">
        <f t="shared" si="28"/>
        <v>400</v>
      </c>
      <c r="P281" s="86">
        <v>100</v>
      </c>
      <c r="Q281" s="94">
        <f t="shared" si="29"/>
        <v>500</v>
      </c>
    </row>
    <row r="282" spans="2:17" ht="12.75">
      <c r="B282" s="40" t="s">
        <v>320</v>
      </c>
      <c r="C282" s="80"/>
      <c r="D282" s="31" t="s">
        <v>381</v>
      </c>
      <c r="E282" s="31"/>
      <c r="F282" s="31"/>
      <c r="G282" s="31"/>
      <c r="H282" s="31"/>
      <c r="I282" s="118"/>
      <c r="J282" s="117"/>
      <c r="K282" s="34"/>
      <c r="L282" s="152">
        <f aca="true" t="shared" si="30" ref="L282:L287">L283</f>
        <v>100</v>
      </c>
      <c r="M282" s="34">
        <f t="shared" si="24"/>
        <v>100</v>
      </c>
      <c r="N282" s="86"/>
      <c r="O282" s="94">
        <f t="shared" si="28"/>
        <v>100</v>
      </c>
      <c r="P282" s="86"/>
      <c r="Q282" s="94">
        <f t="shared" si="29"/>
        <v>100</v>
      </c>
    </row>
    <row r="283" spans="2:17" ht="12.75">
      <c r="B283" s="40" t="s">
        <v>321</v>
      </c>
      <c r="C283" s="80"/>
      <c r="D283" s="31" t="s">
        <v>381</v>
      </c>
      <c r="E283" s="31" t="s">
        <v>382</v>
      </c>
      <c r="F283" s="31"/>
      <c r="G283" s="31"/>
      <c r="H283" s="31"/>
      <c r="I283" s="118"/>
      <c r="J283" s="117"/>
      <c r="K283" s="34"/>
      <c r="L283" s="152">
        <f t="shared" si="30"/>
        <v>100</v>
      </c>
      <c r="M283" s="34">
        <f t="shared" si="24"/>
        <v>100</v>
      </c>
      <c r="N283" s="86"/>
      <c r="O283" s="94">
        <f t="shared" si="28"/>
        <v>100</v>
      </c>
      <c r="P283" s="86"/>
      <c r="Q283" s="94">
        <f t="shared" si="29"/>
        <v>100</v>
      </c>
    </row>
    <row r="284" spans="2:17" ht="12.75">
      <c r="B284" s="50" t="s">
        <v>414</v>
      </c>
      <c r="C284" s="80"/>
      <c r="D284" s="31" t="s">
        <v>381</v>
      </c>
      <c r="E284" s="31" t="s">
        <v>382</v>
      </c>
      <c r="F284" s="158" t="s">
        <v>415</v>
      </c>
      <c r="G284" s="31"/>
      <c r="H284" s="31"/>
      <c r="I284" s="118"/>
      <c r="J284" s="117"/>
      <c r="K284" s="34"/>
      <c r="L284" s="152">
        <f t="shared" si="30"/>
        <v>100</v>
      </c>
      <c r="M284" s="34">
        <f t="shared" si="24"/>
        <v>100</v>
      </c>
      <c r="N284" s="86"/>
      <c r="O284" s="94">
        <f t="shared" si="28"/>
        <v>100</v>
      </c>
      <c r="P284" s="86"/>
      <c r="Q284" s="94">
        <f t="shared" si="29"/>
        <v>100</v>
      </c>
    </row>
    <row r="285" spans="2:17" ht="25.5">
      <c r="B285" s="50" t="s">
        <v>45</v>
      </c>
      <c r="C285" s="79"/>
      <c r="D285" s="31" t="s">
        <v>381</v>
      </c>
      <c r="E285" s="31" t="s">
        <v>382</v>
      </c>
      <c r="F285" s="159" t="s">
        <v>44</v>
      </c>
      <c r="G285" s="31"/>
      <c r="H285" s="31"/>
      <c r="I285" s="118"/>
      <c r="J285" s="117"/>
      <c r="K285" s="34"/>
      <c r="L285" s="152">
        <f t="shared" si="30"/>
        <v>100</v>
      </c>
      <c r="M285" s="34">
        <f t="shared" si="24"/>
        <v>100</v>
      </c>
      <c r="N285" s="86"/>
      <c r="O285" s="94">
        <f t="shared" si="28"/>
        <v>100</v>
      </c>
      <c r="P285" s="86"/>
      <c r="Q285" s="94">
        <f t="shared" si="29"/>
        <v>100</v>
      </c>
    </row>
    <row r="286" spans="2:17" ht="12.75">
      <c r="B286" s="50" t="s">
        <v>258</v>
      </c>
      <c r="C286" s="79"/>
      <c r="D286" s="31" t="s">
        <v>381</v>
      </c>
      <c r="E286" s="31" t="s">
        <v>382</v>
      </c>
      <c r="F286" s="158" t="s">
        <v>44</v>
      </c>
      <c r="G286" s="158" t="s">
        <v>492</v>
      </c>
      <c r="H286" s="31"/>
      <c r="I286" s="118"/>
      <c r="J286" s="117"/>
      <c r="K286" s="34"/>
      <c r="L286" s="152">
        <f t="shared" si="30"/>
        <v>100</v>
      </c>
      <c r="M286" s="34">
        <f t="shared" si="24"/>
        <v>100</v>
      </c>
      <c r="N286" s="86"/>
      <c r="O286" s="94">
        <f t="shared" si="28"/>
        <v>100</v>
      </c>
      <c r="P286" s="86"/>
      <c r="Q286" s="94">
        <f t="shared" si="29"/>
        <v>100</v>
      </c>
    </row>
    <row r="287" spans="2:17" ht="12.75">
      <c r="B287" s="40" t="s">
        <v>143</v>
      </c>
      <c r="C287" s="79"/>
      <c r="D287" s="31" t="s">
        <v>381</v>
      </c>
      <c r="E287" s="31" t="s">
        <v>382</v>
      </c>
      <c r="F287" s="158" t="s">
        <v>44</v>
      </c>
      <c r="G287" s="31" t="s">
        <v>464</v>
      </c>
      <c r="H287" s="31"/>
      <c r="I287" s="118"/>
      <c r="J287" s="117"/>
      <c r="K287" s="34"/>
      <c r="L287" s="152">
        <f t="shared" si="30"/>
        <v>100</v>
      </c>
      <c r="M287" s="34">
        <f t="shared" si="24"/>
        <v>100</v>
      </c>
      <c r="N287" s="86"/>
      <c r="O287" s="94">
        <f t="shared" si="28"/>
        <v>100</v>
      </c>
      <c r="P287" s="86"/>
      <c r="Q287" s="94">
        <f t="shared" si="29"/>
        <v>100</v>
      </c>
    </row>
    <row r="288" spans="2:17" ht="12.75">
      <c r="B288" s="40" t="s">
        <v>392</v>
      </c>
      <c r="C288" s="79"/>
      <c r="D288" s="31" t="s">
        <v>381</v>
      </c>
      <c r="E288" s="31" t="s">
        <v>382</v>
      </c>
      <c r="F288" s="158" t="s">
        <v>44</v>
      </c>
      <c r="G288" s="31" t="s">
        <v>464</v>
      </c>
      <c r="H288" s="31" t="s">
        <v>405</v>
      </c>
      <c r="I288" s="118"/>
      <c r="J288" s="117"/>
      <c r="K288" s="34"/>
      <c r="L288" s="152">
        <v>100</v>
      </c>
      <c r="M288" s="34">
        <f t="shared" si="24"/>
        <v>100</v>
      </c>
      <c r="N288" s="86"/>
      <c r="O288" s="94">
        <f t="shared" si="28"/>
        <v>100</v>
      </c>
      <c r="P288" s="86"/>
      <c r="Q288" s="94">
        <f t="shared" si="29"/>
        <v>100</v>
      </c>
    </row>
    <row r="289" spans="2:17" ht="12.75">
      <c r="B289" s="40" t="s">
        <v>51</v>
      </c>
      <c r="C289" s="79"/>
      <c r="D289" s="31" t="s">
        <v>43</v>
      </c>
      <c r="E289" s="31"/>
      <c r="F289" s="31"/>
      <c r="G289" s="31"/>
      <c r="H289" s="31"/>
      <c r="I289" s="118">
        <f aca="true" t="shared" si="31" ref="I289:I294">I290</f>
        <v>10.4</v>
      </c>
      <c r="J289" s="117"/>
      <c r="K289" s="34">
        <f t="shared" si="25"/>
        <v>10.4</v>
      </c>
      <c r="L289" s="152"/>
      <c r="M289" s="34">
        <f t="shared" si="24"/>
        <v>10.4</v>
      </c>
      <c r="N289" s="86"/>
      <c r="O289" s="94">
        <f t="shared" si="28"/>
        <v>10.4</v>
      </c>
      <c r="P289" s="86"/>
      <c r="Q289" s="94">
        <f t="shared" si="29"/>
        <v>10.4</v>
      </c>
    </row>
    <row r="290" spans="2:17" ht="12.75">
      <c r="B290" s="40" t="s">
        <v>53</v>
      </c>
      <c r="C290" s="79"/>
      <c r="D290" s="31" t="s">
        <v>43</v>
      </c>
      <c r="E290" s="31" t="s">
        <v>52</v>
      </c>
      <c r="F290" s="31"/>
      <c r="G290" s="31"/>
      <c r="H290" s="31"/>
      <c r="I290" s="117">
        <f t="shared" si="31"/>
        <v>10.4</v>
      </c>
      <c r="J290" s="117"/>
      <c r="K290" s="34">
        <f t="shared" si="25"/>
        <v>10.4</v>
      </c>
      <c r="L290" s="152"/>
      <c r="M290" s="34">
        <f t="shared" si="24"/>
        <v>10.4</v>
      </c>
      <c r="N290" s="86"/>
      <c r="O290" s="94">
        <f t="shared" si="28"/>
        <v>10.4</v>
      </c>
      <c r="P290" s="86"/>
      <c r="Q290" s="94">
        <f t="shared" si="29"/>
        <v>10.4</v>
      </c>
    </row>
    <row r="291" spans="2:17" ht="12.75">
      <c r="B291" s="50" t="s">
        <v>414</v>
      </c>
      <c r="C291" s="80"/>
      <c r="D291" s="31" t="s">
        <v>43</v>
      </c>
      <c r="E291" s="31" t="s">
        <v>52</v>
      </c>
      <c r="F291" s="31" t="s">
        <v>415</v>
      </c>
      <c r="G291" s="31"/>
      <c r="H291" s="31"/>
      <c r="I291" s="117">
        <f t="shared" si="31"/>
        <v>10.4</v>
      </c>
      <c r="J291" s="117"/>
      <c r="K291" s="34">
        <f t="shared" si="25"/>
        <v>10.4</v>
      </c>
      <c r="L291" s="152"/>
      <c r="M291" s="34">
        <f t="shared" si="24"/>
        <v>10.4</v>
      </c>
      <c r="N291" s="86"/>
      <c r="O291" s="94">
        <f t="shared" si="28"/>
        <v>10.4</v>
      </c>
      <c r="P291" s="86"/>
      <c r="Q291" s="94">
        <f t="shared" si="29"/>
        <v>10.4</v>
      </c>
    </row>
    <row r="292" spans="2:17" ht="12.75">
      <c r="B292" s="40" t="s">
        <v>7</v>
      </c>
      <c r="C292" s="79"/>
      <c r="D292" s="31" t="s">
        <v>43</v>
      </c>
      <c r="E292" s="31" t="s">
        <v>52</v>
      </c>
      <c r="F292" s="31" t="s">
        <v>247</v>
      </c>
      <c r="G292" s="31"/>
      <c r="H292" s="31"/>
      <c r="I292" s="117">
        <f t="shared" si="31"/>
        <v>10.4</v>
      </c>
      <c r="J292" s="117"/>
      <c r="K292" s="34">
        <f t="shared" si="25"/>
        <v>10.4</v>
      </c>
      <c r="L292" s="152"/>
      <c r="M292" s="34">
        <f t="shared" si="24"/>
        <v>10.4</v>
      </c>
      <c r="N292" s="86"/>
      <c r="O292" s="94">
        <f t="shared" si="28"/>
        <v>10.4</v>
      </c>
      <c r="P292" s="86"/>
      <c r="Q292" s="94">
        <f t="shared" si="29"/>
        <v>10.4</v>
      </c>
    </row>
    <row r="293" spans="2:17" ht="12.75">
      <c r="B293" s="50" t="s">
        <v>613</v>
      </c>
      <c r="C293" s="80"/>
      <c r="D293" s="31" t="s">
        <v>43</v>
      </c>
      <c r="E293" s="31" t="s">
        <v>52</v>
      </c>
      <c r="F293" s="31" t="s">
        <v>247</v>
      </c>
      <c r="G293" s="31" t="s">
        <v>614</v>
      </c>
      <c r="H293" s="31"/>
      <c r="I293" s="117">
        <f t="shared" si="31"/>
        <v>10.4</v>
      </c>
      <c r="J293" s="117"/>
      <c r="K293" s="34">
        <f t="shared" si="25"/>
        <v>10.4</v>
      </c>
      <c r="L293" s="152"/>
      <c r="M293" s="34">
        <f t="shared" si="24"/>
        <v>10.4</v>
      </c>
      <c r="N293" s="86"/>
      <c r="O293" s="94">
        <f t="shared" si="28"/>
        <v>10.4</v>
      </c>
      <c r="P293" s="86"/>
      <c r="Q293" s="94">
        <f t="shared" si="29"/>
        <v>10.4</v>
      </c>
    </row>
    <row r="294" spans="2:17" ht="12.75">
      <c r="B294" s="40" t="s">
        <v>250</v>
      </c>
      <c r="C294" s="79"/>
      <c r="D294" s="31" t="s">
        <v>43</v>
      </c>
      <c r="E294" s="31" t="s">
        <v>52</v>
      </c>
      <c r="F294" s="31" t="s">
        <v>247</v>
      </c>
      <c r="G294" s="31" t="s">
        <v>249</v>
      </c>
      <c r="H294" s="31"/>
      <c r="I294" s="117">
        <f t="shared" si="31"/>
        <v>10.4</v>
      </c>
      <c r="J294" s="117"/>
      <c r="K294" s="34">
        <f t="shared" si="25"/>
        <v>10.4</v>
      </c>
      <c r="L294" s="152"/>
      <c r="M294" s="34">
        <f t="shared" si="24"/>
        <v>10.4</v>
      </c>
      <c r="N294" s="86"/>
      <c r="O294" s="94">
        <f t="shared" si="28"/>
        <v>10.4</v>
      </c>
      <c r="P294" s="86"/>
      <c r="Q294" s="94">
        <f t="shared" si="29"/>
        <v>10.4</v>
      </c>
    </row>
    <row r="295" spans="2:17" ht="12.75">
      <c r="B295" s="40" t="s">
        <v>413</v>
      </c>
      <c r="C295" s="79"/>
      <c r="D295" s="31" t="s">
        <v>43</v>
      </c>
      <c r="E295" s="31" t="s">
        <v>52</v>
      </c>
      <c r="F295" s="31" t="s">
        <v>247</v>
      </c>
      <c r="G295" s="31" t="s">
        <v>249</v>
      </c>
      <c r="H295" s="31">
        <v>2</v>
      </c>
      <c r="I295" s="117">
        <v>10.4</v>
      </c>
      <c r="J295" s="117"/>
      <c r="K295" s="34">
        <f t="shared" si="25"/>
        <v>10.4</v>
      </c>
      <c r="L295" s="152"/>
      <c r="M295" s="34">
        <f t="shared" si="24"/>
        <v>10.4</v>
      </c>
      <c r="N295" s="86"/>
      <c r="O295" s="94">
        <f t="shared" si="28"/>
        <v>10.4</v>
      </c>
      <c r="P295" s="86"/>
      <c r="Q295" s="94">
        <f t="shared" si="29"/>
        <v>10.4</v>
      </c>
    </row>
    <row r="296" spans="2:17" ht="12.75">
      <c r="B296" s="40" t="s">
        <v>341</v>
      </c>
      <c r="C296" s="79"/>
      <c r="D296" s="31" t="s">
        <v>340</v>
      </c>
      <c r="E296" s="31"/>
      <c r="F296" s="31"/>
      <c r="G296" s="31"/>
      <c r="H296" s="31"/>
      <c r="I296" s="117">
        <f>I297+I303</f>
        <v>9878.4</v>
      </c>
      <c r="J296" s="117">
        <f>J297+J303</f>
        <v>-263</v>
      </c>
      <c r="K296" s="34">
        <f t="shared" si="25"/>
        <v>9615.4</v>
      </c>
      <c r="L296" s="152">
        <f>L297+L303</f>
        <v>-456.4</v>
      </c>
      <c r="M296" s="34">
        <f t="shared" si="24"/>
        <v>9159</v>
      </c>
      <c r="N296" s="86"/>
      <c r="O296" s="94">
        <f t="shared" si="28"/>
        <v>9159</v>
      </c>
      <c r="P296" s="86">
        <f>P297+P303</f>
        <v>-631.8</v>
      </c>
      <c r="Q296" s="94">
        <f t="shared" si="29"/>
        <v>8527.2</v>
      </c>
    </row>
    <row r="297" spans="2:17" ht="12.75">
      <c r="B297" s="40" t="s">
        <v>343</v>
      </c>
      <c r="C297" s="79"/>
      <c r="D297" s="31" t="s">
        <v>340</v>
      </c>
      <c r="E297" s="31" t="s">
        <v>342</v>
      </c>
      <c r="F297" s="31"/>
      <c r="G297" s="31"/>
      <c r="H297" s="31"/>
      <c r="I297" s="117">
        <f>I298</f>
        <v>7878.4</v>
      </c>
      <c r="J297" s="117"/>
      <c r="K297" s="34">
        <f t="shared" si="25"/>
        <v>7878.4</v>
      </c>
      <c r="L297" s="152"/>
      <c r="M297" s="34">
        <f t="shared" si="24"/>
        <v>7878.4</v>
      </c>
      <c r="N297" s="86"/>
      <c r="O297" s="94">
        <f t="shared" si="28"/>
        <v>7878.4</v>
      </c>
      <c r="P297" s="86"/>
      <c r="Q297" s="94">
        <f t="shared" si="29"/>
        <v>7878.4</v>
      </c>
    </row>
    <row r="298" spans="2:17" ht="12.75">
      <c r="B298" s="50" t="s">
        <v>414</v>
      </c>
      <c r="C298" s="80"/>
      <c r="D298" s="31" t="s">
        <v>340</v>
      </c>
      <c r="E298" s="31" t="s">
        <v>342</v>
      </c>
      <c r="F298" s="31" t="s">
        <v>415</v>
      </c>
      <c r="G298" s="31"/>
      <c r="H298" s="31"/>
      <c r="I298" s="117">
        <f>I299</f>
        <v>7878.4</v>
      </c>
      <c r="J298" s="117"/>
      <c r="K298" s="34">
        <f t="shared" si="25"/>
        <v>7878.4</v>
      </c>
      <c r="L298" s="152"/>
      <c r="M298" s="34">
        <f t="shared" si="24"/>
        <v>7878.4</v>
      </c>
      <c r="N298" s="86"/>
      <c r="O298" s="94">
        <f t="shared" si="28"/>
        <v>7878.4</v>
      </c>
      <c r="P298" s="86"/>
      <c r="Q298" s="94">
        <f t="shared" si="29"/>
        <v>7878.4</v>
      </c>
    </row>
    <row r="299" spans="2:17" ht="25.5">
      <c r="B299" s="40" t="s">
        <v>8</v>
      </c>
      <c r="C299" s="79"/>
      <c r="D299" s="31" t="s">
        <v>340</v>
      </c>
      <c r="E299" s="31" t="s">
        <v>342</v>
      </c>
      <c r="F299" s="31" t="s">
        <v>615</v>
      </c>
      <c r="G299" s="31"/>
      <c r="H299" s="31"/>
      <c r="I299" s="117">
        <f>I300</f>
        <v>7878.4</v>
      </c>
      <c r="J299" s="117"/>
      <c r="K299" s="34">
        <f t="shared" si="25"/>
        <v>7878.4</v>
      </c>
      <c r="L299" s="152"/>
      <c r="M299" s="34">
        <f t="shared" si="24"/>
        <v>7878.4</v>
      </c>
      <c r="N299" s="86"/>
      <c r="O299" s="94">
        <f t="shared" si="28"/>
        <v>7878.4</v>
      </c>
      <c r="P299" s="86"/>
      <c r="Q299" s="94">
        <f t="shared" si="29"/>
        <v>7878.4</v>
      </c>
    </row>
    <row r="300" spans="2:17" ht="12.75">
      <c r="B300" s="55" t="s">
        <v>258</v>
      </c>
      <c r="C300" s="82"/>
      <c r="D300" s="31" t="s">
        <v>340</v>
      </c>
      <c r="E300" s="31" t="s">
        <v>342</v>
      </c>
      <c r="F300" s="31" t="s">
        <v>615</v>
      </c>
      <c r="G300" s="31" t="s">
        <v>492</v>
      </c>
      <c r="H300" s="31"/>
      <c r="I300" s="117">
        <f>I301</f>
        <v>7878.4</v>
      </c>
      <c r="J300" s="117"/>
      <c r="K300" s="34">
        <f t="shared" si="25"/>
        <v>7878.4</v>
      </c>
      <c r="L300" s="152"/>
      <c r="M300" s="34">
        <f t="shared" si="24"/>
        <v>7878.4</v>
      </c>
      <c r="N300" s="86"/>
      <c r="O300" s="94">
        <f t="shared" si="28"/>
        <v>7878.4</v>
      </c>
      <c r="P300" s="86"/>
      <c r="Q300" s="94">
        <f t="shared" si="29"/>
        <v>7878.4</v>
      </c>
    </row>
    <row r="301" spans="2:17" ht="12.75">
      <c r="B301" s="55" t="s">
        <v>252</v>
      </c>
      <c r="C301" s="82"/>
      <c r="D301" s="31" t="s">
        <v>340</v>
      </c>
      <c r="E301" s="31" t="s">
        <v>342</v>
      </c>
      <c r="F301" s="31" t="s">
        <v>615</v>
      </c>
      <c r="G301" s="31" t="s">
        <v>251</v>
      </c>
      <c r="H301" s="31"/>
      <c r="I301" s="118">
        <f>I302</f>
        <v>7878.4</v>
      </c>
      <c r="J301" s="117"/>
      <c r="K301" s="34">
        <f t="shared" si="25"/>
        <v>7878.4</v>
      </c>
      <c r="L301" s="152"/>
      <c r="M301" s="34">
        <f t="shared" si="24"/>
        <v>7878.4</v>
      </c>
      <c r="N301" s="86"/>
      <c r="O301" s="94">
        <f t="shared" si="28"/>
        <v>7878.4</v>
      </c>
      <c r="P301" s="86"/>
      <c r="Q301" s="94">
        <f t="shared" si="29"/>
        <v>7878.4</v>
      </c>
    </row>
    <row r="302" spans="2:17" ht="12.75">
      <c r="B302" s="55" t="s">
        <v>391</v>
      </c>
      <c r="C302" s="82"/>
      <c r="D302" s="31" t="s">
        <v>340</v>
      </c>
      <c r="E302" s="31" t="s">
        <v>342</v>
      </c>
      <c r="F302" s="31" t="s">
        <v>615</v>
      </c>
      <c r="G302" s="31" t="s">
        <v>251</v>
      </c>
      <c r="H302" s="31">
        <v>3</v>
      </c>
      <c r="I302" s="118">
        <v>7878.4</v>
      </c>
      <c r="J302" s="117"/>
      <c r="K302" s="34">
        <f t="shared" si="25"/>
        <v>7878.4</v>
      </c>
      <c r="L302" s="152"/>
      <c r="M302" s="34">
        <f t="shared" si="24"/>
        <v>7878.4</v>
      </c>
      <c r="N302" s="86"/>
      <c r="O302" s="94">
        <f t="shared" si="28"/>
        <v>7878.4</v>
      </c>
      <c r="P302" s="86"/>
      <c r="Q302" s="94">
        <f t="shared" si="29"/>
        <v>7878.4</v>
      </c>
    </row>
    <row r="303" spans="2:17" ht="12.75">
      <c r="B303" s="40" t="s">
        <v>345</v>
      </c>
      <c r="C303" s="79"/>
      <c r="D303" s="31" t="s">
        <v>340</v>
      </c>
      <c r="E303" s="31" t="s">
        <v>344</v>
      </c>
      <c r="F303" s="31"/>
      <c r="G303" s="31"/>
      <c r="H303" s="31"/>
      <c r="I303" s="117">
        <f aca="true" t="shared" si="32" ref="I303:J307">I304</f>
        <v>2000</v>
      </c>
      <c r="J303" s="117">
        <f t="shared" si="32"/>
        <v>-263</v>
      </c>
      <c r="K303" s="34">
        <f t="shared" si="25"/>
        <v>1737</v>
      </c>
      <c r="L303" s="152">
        <f>L304</f>
        <v>-456.4</v>
      </c>
      <c r="M303" s="34">
        <f t="shared" si="24"/>
        <v>1280.6</v>
      </c>
      <c r="N303" s="86"/>
      <c r="O303" s="94">
        <f t="shared" si="28"/>
        <v>1280.6</v>
      </c>
      <c r="P303" s="86">
        <f>P304</f>
        <v>-631.8</v>
      </c>
      <c r="Q303" s="94">
        <f t="shared" si="29"/>
        <v>648.8</v>
      </c>
    </row>
    <row r="304" spans="2:17" ht="12.75">
      <c r="B304" s="50" t="s">
        <v>414</v>
      </c>
      <c r="C304" s="80"/>
      <c r="D304" s="31" t="s">
        <v>340</v>
      </c>
      <c r="E304" s="31" t="s">
        <v>344</v>
      </c>
      <c r="F304" s="31" t="s">
        <v>415</v>
      </c>
      <c r="G304" s="31"/>
      <c r="H304" s="31"/>
      <c r="I304" s="117">
        <f t="shared" si="32"/>
        <v>2000</v>
      </c>
      <c r="J304" s="117">
        <f t="shared" si="32"/>
        <v>-263</v>
      </c>
      <c r="K304" s="34">
        <f t="shared" si="25"/>
        <v>1737</v>
      </c>
      <c r="L304" s="152">
        <f>L305</f>
        <v>-456.4</v>
      </c>
      <c r="M304" s="34">
        <f t="shared" si="24"/>
        <v>1280.6</v>
      </c>
      <c r="N304" s="86"/>
      <c r="O304" s="94">
        <f t="shared" si="28"/>
        <v>1280.6</v>
      </c>
      <c r="P304" s="86">
        <f>P305</f>
        <v>-631.8</v>
      </c>
      <c r="Q304" s="94">
        <f t="shared" si="29"/>
        <v>648.8</v>
      </c>
    </row>
    <row r="305" spans="2:17" ht="12.75">
      <c r="B305" s="40" t="s">
        <v>9</v>
      </c>
      <c r="C305" s="79"/>
      <c r="D305" s="31" t="s">
        <v>340</v>
      </c>
      <c r="E305" s="31" t="s">
        <v>344</v>
      </c>
      <c r="F305" s="31" t="s">
        <v>616</v>
      </c>
      <c r="G305" s="31"/>
      <c r="H305" s="31"/>
      <c r="I305" s="117">
        <f t="shared" si="32"/>
        <v>2000</v>
      </c>
      <c r="J305" s="117">
        <f t="shared" si="32"/>
        <v>-263</v>
      </c>
      <c r="K305" s="34">
        <f t="shared" si="25"/>
        <v>1737</v>
      </c>
      <c r="L305" s="152">
        <f>L306</f>
        <v>-456.4</v>
      </c>
      <c r="M305" s="34">
        <f t="shared" si="24"/>
        <v>1280.6</v>
      </c>
      <c r="N305" s="86"/>
      <c r="O305" s="94">
        <f t="shared" si="28"/>
        <v>1280.6</v>
      </c>
      <c r="P305" s="86">
        <f>P306</f>
        <v>-631.8</v>
      </c>
      <c r="Q305" s="94">
        <f t="shared" si="29"/>
        <v>648.8</v>
      </c>
    </row>
    <row r="306" spans="2:17" ht="12.75">
      <c r="B306" s="55" t="s">
        <v>258</v>
      </c>
      <c r="C306" s="82"/>
      <c r="D306" s="31" t="s">
        <v>340</v>
      </c>
      <c r="E306" s="31" t="s">
        <v>344</v>
      </c>
      <c r="F306" s="31" t="s">
        <v>616</v>
      </c>
      <c r="G306" s="31" t="s">
        <v>492</v>
      </c>
      <c r="H306" s="31"/>
      <c r="I306" s="117">
        <f t="shared" si="32"/>
        <v>2000</v>
      </c>
      <c r="J306" s="117">
        <f t="shared" si="32"/>
        <v>-263</v>
      </c>
      <c r="K306" s="34">
        <f t="shared" si="25"/>
        <v>1737</v>
      </c>
      <c r="L306" s="152">
        <f>L307</f>
        <v>-456.4</v>
      </c>
      <c r="M306" s="34">
        <f aca="true" t="shared" si="33" ref="M306:M378">K306+L306</f>
        <v>1280.6</v>
      </c>
      <c r="N306" s="86"/>
      <c r="O306" s="94">
        <f t="shared" si="28"/>
        <v>1280.6</v>
      </c>
      <c r="P306" s="86">
        <f>P307</f>
        <v>-631.8</v>
      </c>
      <c r="Q306" s="94">
        <f t="shared" si="29"/>
        <v>648.8</v>
      </c>
    </row>
    <row r="307" spans="2:17" ht="12.75">
      <c r="B307" s="55" t="s">
        <v>254</v>
      </c>
      <c r="C307" s="82"/>
      <c r="D307" s="31" t="s">
        <v>340</v>
      </c>
      <c r="E307" s="31" t="s">
        <v>344</v>
      </c>
      <c r="F307" s="31" t="s">
        <v>616</v>
      </c>
      <c r="G307" s="31" t="s">
        <v>253</v>
      </c>
      <c r="H307" s="31"/>
      <c r="I307" s="117">
        <f t="shared" si="32"/>
        <v>2000</v>
      </c>
      <c r="J307" s="117">
        <f t="shared" si="32"/>
        <v>-263</v>
      </c>
      <c r="K307" s="34">
        <f t="shared" si="25"/>
        <v>1737</v>
      </c>
      <c r="L307" s="152">
        <f>L308</f>
        <v>-456.4</v>
      </c>
      <c r="M307" s="34">
        <f t="shared" si="33"/>
        <v>1280.6</v>
      </c>
      <c r="N307" s="86"/>
      <c r="O307" s="94">
        <f t="shared" si="28"/>
        <v>1280.6</v>
      </c>
      <c r="P307" s="86">
        <f>P308</f>
        <v>-631.8</v>
      </c>
      <c r="Q307" s="94">
        <f t="shared" si="29"/>
        <v>648.8</v>
      </c>
    </row>
    <row r="308" spans="2:17" ht="12.75">
      <c r="B308" s="55" t="s">
        <v>413</v>
      </c>
      <c r="C308" s="82"/>
      <c r="D308" s="31" t="s">
        <v>340</v>
      </c>
      <c r="E308" s="31" t="s">
        <v>344</v>
      </c>
      <c r="F308" s="31" t="s">
        <v>616</v>
      </c>
      <c r="G308" s="31" t="s">
        <v>253</v>
      </c>
      <c r="H308" s="31">
        <v>2</v>
      </c>
      <c r="I308" s="117">
        <v>2000</v>
      </c>
      <c r="J308" s="117">
        <v>-263</v>
      </c>
      <c r="K308" s="34">
        <f t="shared" si="25"/>
        <v>1737</v>
      </c>
      <c r="L308" s="152">
        <v>-456.4</v>
      </c>
      <c r="M308" s="34">
        <f t="shared" si="33"/>
        <v>1280.6</v>
      </c>
      <c r="N308" s="86"/>
      <c r="O308" s="94">
        <f t="shared" si="28"/>
        <v>1280.6</v>
      </c>
      <c r="P308" s="86">
        <v>-631.8</v>
      </c>
      <c r="Q308" s="94">
        <f t="shared" si="29"/>
        <v>648.8</v>
      </c>
    </row>
    <row r="309" spans="2:17" ht="25.5">
      <c r="B309" s="59" t="s">
        <v>534</v>
      </c>
      <c r="C309" s="81" t="s">
        <v>30</v>
      </c>
      <c r="D309" s="31"/>
      <c r="E309" s="31"/>
      <c r="F309" s="31"/>
      <c r="G309" s="31"/>
      <c r="H309" s="31"/>
      <c r="I309" s="116">
        <f>I313</f>
        <v>4217.8</v>
      </c>
      <c r="J309" s="116"/>
      <c r="K309" s="32">
        <f t="shared" si="25"/>
        <v>4217.8</v>
      </c>
      <c r="L309" s="154">
        <f>L313</f>
        <v>35.5</v>
      </c>
      <c r="M309" s="32">
        <f t="shared" si="33"/>
        <v>4253.3</v>
      </c>
      <c r="N309" s="104"/>
      <c r="O309" s="32">
        <f t="shared" si="28"/>
        <v>4253.3</v>
      </c>
      <c r="P309" s="104"/>
      <c r="Q309" s="103">
        <f t="shared" si="29"/>
        <v>4253.3</v>
      </c>
    </row>
    <row r="310" spans="2:17" ht="12.75">
      <c r="B310" s="50" t="s">
        <v>406</v>
      </c>
      <c r="C310" s="81"/>
      <c r="D310" s="31"/>
      <c r="E310" s="31"/>
      <c r="F310" s="31"/>
      <c r="G310" s="31"/>
      <c r="H310" s="31" t="s">
        <v>401</v>
      </c>
      <c r="I310" s="117">
        <f>I323+I327</f>
        <v>1544.8</v>
      </c>
      <c r="J310" s="117"/>
      <c r="K310" s="34">
        <f t="shared" si="25"/>
        <v>1544.8</v>
      </c>
      <c r="L310" s="152">
        <f>L323+L327</f>
        <v>0</v>
      </c>
      <c r="M310" s="34">
        <f t="shared" si="33"/>
        <v>1544.8</v>
      </c>
      <c r="N310" s="86"/>
      <c r="O310" s="34">
        <f t="shared" si="28"/>
        <v>1544.8</v>
      </c>
      <c r="P310" s="86">
        <f>P323+P327+P331</f>
        <v>0</v>
      </c>
      <c r="Q310" s="94">
        <f>O310+P310</f>
        <v>1544.8</v>
      </c>
    </row>
    <row r="311" spans="2:17" ht="12.75">
      <c r="B311" s="50" t="s">
        <v>413</v>
      </c>
      <c r="C311" s="79"/>
      <c r="D311" s="31"/>
      <c r="E311" s="31"/>
      <c r="F311" s="31"/>
      <c r="G311" s="31"/>
      <c r="H311" s="31">
        <v>2</v>
      </c>
      <c r="I311" s="117">
        <f>I324+I328</f>
        <v>2673</v>
      </c>
      <c r="J311" s="117"/>
      <c r="K311" s="34">
        <f t="shared" si="25"/>
        <v>2673</v>
      </c>
      <c r="L311" s="152">
        <f>L324+L328</f>
        <v>15.7</v>
      </c>
      <c r="M311" s="34">
        <f t="shared" si="33"/>
        <v>2688.7</v>
      </c>
      <c r="N311" s="86"/>
      <c r="O311" s="34">
        <f t="shared" si="28"/>
        <v>2688.7</v>
      </c>
      <c r="P311" s="86">
        <f>P324+P328+P332</f>
        <v>0</v>
      </c>
      <c r="Q311" s="94">
        <f>O311+P311</f>
        <v>2688.7</v>
      </c>
    </row>
    <row r="312" spans="2:17" ht="12.75">
      <c r="B312" s="50" t="s">
        <v>392</v>
      </c>
      <c r="C312" s="79"/>
      <c r="D312" s="31"/>
      <c r="E312" s="31"/>
      <c r="F312" s="31"/>
      <c r="G312" s="31"/>
      <c r="H312" s="31" t="s">
        <v>405</v>
      </c>
      <c r="I312" s="117"/>
      <c r="J312" s="117"/>
      <c r="K312" s="34"/>
      <c r="L312" s="152">
        <f>L319</f>
        <v>19.8</v>
      </c>
      <c r="M312" s="34">
        <f t="shared" si="33"/>
        <v>19.8</v>
      </c>
      <c r="N312" s="86"/>
      <c r="O312" s="34">
        <f t="shared" si="28"/>
        <v>19.8</v>
      </c>
      <c r="P312" s="86"/>
      <c r="Q312" s="94">
        <f t="shared" si="29"/>
        <v>19.8</v>
      </c>
    </row>
    <row r="313" spans="2:17" ht="12.75">
      <c r="B313" s="40" t="s">
        <v>320</v>
      </c>
      <c r="C313" s="79"/>
      <c r="D313" s="31" t="s">
        <v>381</v>
      </c>
      <c r="E313" s="31"/>
      <c r="F313" s="31"/>
      <c r="G313" s="31"/>
      <c r="H313" s="31"/>
      <c r="I313" s="117">
        <f>I314</f>
        <v>4217.8</v>
      </c>
      <c r="J313" s="117"/>
      <c r="K313" s="34">
        <f t="shared" si="25"/>
        <v>4217.8</v>
      </c>
      <c r="L313" s="152">
        <f>L314</f>
        <v>35.5</v>
      </c>
      <c r="M313" s="34">
        <f t="shared" si="33"/>
        <v>4253.3</v>
      </c>
      <c r="N313" s="86"/>
      <c r="O313" s="34">
        <f t="shared" si="28"/>
        <v>4253.3</v>
      </c>
      <c r="P313" s="86">
        <f>P314</f>
        <v>0</v>
      </c>
      <c r="Q313" s="94">
        <f t="shared" si="29"/>
        <v>4253.3</v>
      </c>
    </row>
    <row r="314" spans="2:17" ht="12.75">
      <c r="B314" s="40" t="s">
        <v>321</v>
      </c>
      <c r="C314" s="79"/>
      <c r="D314" s="31" t="s">
        <v>381</v>
      </c>
      <c r="E314" s="31" t="s">
        <v>382</v>
      </c>
      <c r="F314" s="31"/>
      <c r="G314" s="31"/>
      <c r="H314" s="31"/>
      <c r="I314" s="117">
        <f>I315</f>
        <v>4217.8</v>
      </c>
      <c r="J314" s="117"/>
      <c r="K314" s="34">
        <f t="shared" si="25"/>
        <v>4217.8</v>
      </c>
      <c r="L314" s="152">
        <f>L315</f>
        <v>35.5</v>
      </c>
      <c r="M314" s="34">
        <f t="shared" si="33"/>
        <v>4253.3</v>
      </c>
      <c r="N314" s="86"/>
      <c r="O314" s="34">
        <f t="shared" si="28"/>
        <v>4253.3</v>
      </c>
      <c r="P314" s="86">
        <f>P315</f>
        <v>0</v>
      </c>
      <c r="Q314" s="94">
        <f t="shared" si="29"/>
        <v>4253.3</v>
      </c>
    </row>
    <row r="315" spans="2:17" ht="12.75">
      <c r="B315" s="50" t="s">
        <v>414</v>
      </c>
      <c r="C315" s="80"/>
      <c r="D315" s="31" t="s">
        <v>381</v>
      </c>
      <c r="E315" s="31" t="s">
        <v>382</v>
      </c>
      <c r="F315" s="31" t="s">
        <v>415</v>
      </c>
      <c r="G315" s="31"/>
      <c r="H315" s="31"/>
      <c r="I315" s="117">
        <f>I320</f>
        <v>4217.8</v>
      </c>
      <c r="J315" s="117"/>
      <c r="K315" s="34">
        <f t="shared" si="25"/>
        <v>4217.8</v>
      </c>
      <c r="L315" s="152">
        <f>L320+L316</f>
        <v>35.5</v>
      </c>
      <c r="M315" s="34">
        <f t="shared" si="33"/>
        <v>4253.3</v>
      </c>
      <c r="N315" s="86"/>
      <c r="O315" s="34">
        <f t="shared" si="28"/>
        <v>4253.3</v>
      </c>
      <c r="P315" s="86">
        <f>P316+P320</f>
        <v>0</v>
      </c>
      <c r="Q315" s="94">
        <f t="shared" si="29"/>
        <v>4253.3</v>
      </c>
    </row>
    <row r="316" spans="2:17" ht="25.5">
      <c r="B316" s="40" t="s">
        <v>115</v>
      </c>
      <c r="C316" s="79"/>
      <c r="D316" s="31" t="s">
        <v>381</v>
      </c>
      <c r="E316" s="31" t="s">
        <v>382</v>
      </c>
      <c r="F316" s="31" t="s">
        <v>114</v>
      </c>
      <c r="G316" s="31"/>
      <c r="H316" s="31"/>
      <c r="I316" s="118"/>
      <c r="J316" s="117"/>
      <c r="K316" s="34"/>
      <c r="L316" s="152">
        <f>L317</f>
        <v>19.8</v>
      </c>
      <c r="M316" s="34">
        <f>K316+L316</f>
        <v>19.8</v>
      </c>
      <c r="N316" s="86"/>
      <c r="O316" s="34">
        <f t="shared" si="28"/>
        <v>19.8</v>
      </c>
      <c r="P316" s="86"/>
      <c r="Q316" s="94">
        <f t="shared" si="29"/>
        <v>19.8</v>
      </c>
    </row>
    <row r="317" spans="2:17" ht="12.75">
      <c r="B317" s="50" t="s">
        <v>424</v>
      </c>
      <c r="C317" s="79"/>
      <c r="D317" s="31" t="s">
        <v>381</v>
      </c>
      <c r="E317" s="31" t="s">
        <v>382</v>
      </c>
      <c r="F317" s="31" t="s">
        <v>114</v>
      </c>
      <c r="G317" s="31" t="s">
        <v>425</v>
      </c>
      <c r="H317" s="31"/>
      <c r="I317" s="118"/>
      <c r="J317" s="117"/>
      <c r="K317" s="34"/>
      <c r="L317" s="152">
        <f>L318</f>
        <v>19.8</v>
      </c>
      <c r="M317" s="34">
        <f>K317+L317</f>
        <v>19.8</v>
      </c>
      <c r="N317" s="86"/>
      <c r="O317" s="34">
        <f t="shared" si="28"/>
        <v>19.8</v>
      </c>
      <c r="P317" s="86"/>
      <c r="Q317" s="94">
        <f t="shared" si="29"/>
        <v>19.8</v>
      </c>
    </row>
    <row r="318" spans="2:17" ht="12.75">
      <c r="B318" s="50" t="s">
        <v>426</v>
      </c>
      <c r="C318" s="79"/>
      <c r="D318" s="31" t="s">
        <v>381</v>
      </c>
      <c r="E318" s="31" t="s">
        <v>382</v>
      </c>
      <c r="F318" s="31" t="s">
        <v>114</v>
      </c>
      <c r="G318" s="31" t="s">
        <v>427</v>
      </c>
      <c r="H318" s="31"/>
      <c r="I318" s="118"/>
      <c r="J318" s="117"/>
      <c r="K318" s="34"/>
      <c r="L318" s="152">
        <f>L319</f>
        <v>19.8</v>
      </c>
      <c r="M318" s="34">
        <f>K318+L318</f>
        <v>19.8</v>
      </c>
      <c r="N318" s="86"/>
      <c r="O318" s="34">
        <f t="shared" si="28"/>
        <v>19.8</v>
      </c>
      <c r="P318" s="86"/>
      <c r="Q318" s="94">
        <f t="shared" si="29"/>
        <v>19.8</v>
      </c>
    </row>
    <row r="319" spans="2:17" ht="12.75">
      <c r="B319" s="50" t="s">
        <v>392</v>
      </c>
      <c r="C319" s="79"/>
      <c r="D319" s="31" t="s">
        <v>381</v>
      </c>
      <c r="E319" s="31" t="s">
        <v>382</v>
      </c>
      <c r="F319" s="31" t="s">
        <v>114</v>
      </c>
      <c r="G319" s="31" t="s">
        <v>427</v>
      </c>
      <c r="H319" s="31" t="s">
        <v>405</v>
      </c>
      <c r="I319" s="118"/>
      <c r="J319" s="117"/>
      <c r="K319" s="34"/>
      <c r="L319" s="152">
        <v>19.8</v>
      </c>
      <c r="M319" s="34">
        <f>K319+L319</f>
        <v>19.8</v>
      </c>
      <c r="N319" s="86"/>
      <c r="O319" s="34">
        <f t="shared" si="28"/>
        <v>19.8</v>
      </c>
      <c r="P319" s="86"/>
      <c r="Q319" s="94">
        <f t="shared" si="29"/>
        <v>19.8</v>
      </c>
    </row>
    <row r="320" spans="2:17" ht="12.75">
      <c r="B320" s="40" t="s">
        <v>661</v>
      </c>
      <c r="C320" s="79"/>
      <c r="D320" s="31" t="s">
        <v>381</v>
      </c>
      <c r="E320" s="31" t="s">
        <v>382</v>
      </c>
      <c r="F320" s="31" t="s">
        <v>597</v>
      </c>
      <c r="G320" s="31"/>
      <c r="H320" s="31"/>
      <c r="I320" s="118">
        <f>I321+I325</f>
        <v>4217.8</v>
      </c>
      <c r="J320" s="117"/>
      <c r="K320" s="34">
        <f t="shared" si="25"/>
        <v>4217.8</v>
      </c>
      <c r="L320" s="152">
        <f>L321+L325</f>
        <v>15.7</v>
      </c>
      <c r="M320" s="34">
        <f t="shared" si="33"/>
        <v>4233.5</v>
      </c>
      <c r="N320" s="86"/>
      <c r="O320" s="34">
        <f t="shared" si="28"/>
        <v>4233.5</v>
      </c>
      <c r="P320" s="86">
        <f>P321+P325+P329</f>
        <v>0</v>
      </c>
      <c r="Q320" s="94">
        <f t="shared" si="29"/>
        <v>4233.5</v>
      </c>
    </row>
    <row r="321" spans="2:20" ht="25.5">
      <c r="B321" s="40" t="s">
        <v>417</v>
      </c>
      <c r="C321" s="79"/>
      <c r="D321" s="31" t="s">
        <v>381</v>
      </c>
      <c r="E321" s="31" t="s">
        <v>382</v>
      </c>
      <c r="F321" s="31" t="s">
        <v>597</v>
      </c>
      <c r="G321" s="31" t="s">
        <v>217</v>
      </c>
      <c r="H321" s="31"/>
      <c r="I321" s="118">
        <f>I322</f>
        <v>3755.3</v>
      </c>
      <c r="J321" s="117"/>
      <c r="K321" s="34">
        <f t="shared" si="25"/>
        <v>3755.3</v>
      </c>
      <c r="L321" s="152"/>
      <c r="M321" s="34">
        <f t="shared" si="33"/>
        <v>3755.3</v>
      </c>
      <c r="N321" s="86"/>
      <c r="O321" s="34">
        <f t="shared" si="28"/>
        <v>3755.3</v>
      </c>
      <c r="P321" s="86"/>
      <c r="Q321" s="94">
        <f t="shared" si="29"/>
        <v>3755.3</v>
      </c>
      <c r="T321" s="42"/>
    </row>
    <row r="322" spans="2:17" ht="12.75">
      <c r="B322" s="40" t="s">
        <v>418</v>
      </c>
      <c r="C322" s="79"/>
      <c r="D322" s="31" t="s">
        <v>381</v>
      </c>
      <c r="E322" s="31" t="s">
        <v>382</v>
      </c>
      <c r="F322" s="31" t="s">
        <v>597</v>
      </c>
      <c r="G322" s="31" t="s">
        <v>419</v>
      </c>
      <c r="H322" s="31"/>
      <c r="I322" s="118">
        <f>I323+I324</f>
        <v>3755.3</v>
      </c>
      <c r="J322" s="117"/>
      <c r="K322" s="34">
        <f t="shared" si="25"/>
        <v>3755.3</v>
      </c>
      <c r="L322" s="152"/>
      <c r="M322" s="34">
        <f t="shared" si="33"/>
        <v>3755.3</v>
      </c>
      <c r="N322" s="86"/>
      <c r="O322" s="34">
        <f t="shared" si="28"/>
        <v>3755.3</v>
      </c>
      <c r="P322" s="86"/>
      <c r="Q322" s="94">
        <f t="shared" si="29"/>
        <v>3755.3</v>
      </c>
    </row>
    <row r="323" spans="2:17" ht="12.75">
      <c r="B323" s="50" t="s">
        <v>406</v>
      </c>
      <c r="C323" s="79"/>
      <c r="D323" s="31" t="s">
        <v>381</v>
      </c>
      <c r="E323" s="31" t="s">
        <v>382</v>
      </c>
      <c r="F323" s="31" t="s">
        <v>597</v>
      </c>
      <c r="G323" s="31" t="s">
        <v>419</v>
      </c>
      <c r="H323" s="31" t="s">
        <v>401</v>
      </c>
      <c r="I323" s="118">
        <v>1092.3</v>
      </c>
      <c r="J323" s="117"/>
      <c r="K323" s="34">
        <f t="shared" si="25"/>
        <v>1092.3</v>
      </c>
      <c r="L323" s="152"/>
      <c r="M323" s="34">
        <f t="shared" si="33"/>
        <v>1092.3</v>
      </c>
      <c r="N323" s="86"/>
      <c r="O323" s="34">
        <f t="shared" si="28"/>
        <v>1092.3</v>
      </c>
      <c r="P323" s="86"/>
      <c r="Q323" s="94">
        <f t="shared" si="29"/>
        <v>1092.3</v>
      </c>
    </row>
    <row r="324" spans="2:17" ht="12.75">
      <c r="B324" s="40" t="s">
        <v>413</v>
      </c>
      <c r="C324" s="79"/>
      <c r="D324" s="31" t="s">
        <v>381</v>
      </c>
      <c r="E324" s="31" t="s">
        <v>382</v>
      </c>
      <c r="F324" s="31" t="s">
        <v>597</v>
      </c>
      <c r="G324" s="31" t="s">
        <v>419</v>
      </c>
      <c r="H324" s="31">
        <v>2</v>
      </c>
      <c r="I324" s="118">
        <v>2663</v>
      </c>
      <c r="J324" s="117"/>
      <c r="K324" s="34">
        <f t="shared" si="25"/>
        <v>2663</v>
      </c>
      <c r="L324" s="152"/>
      <c r="M324" s="34">
        <f t="shared" si="33"/>
        <v>2663</v>
      </c>
      <c r="N324" s="86"/>
      <c r="O324" s="34">
        <f t="shared" si="28"/>
        <v>2663</v>
      </c>
      <c r="P324" s="86"/>
      <c r="Q324" s="94">
        <f t="shared" si="29"/>
        <v>2663</v>
      </c>
    </row>
    <row r="325" spans="2:17" ht="12.75">
      <c r="B325" s="50" t="s">
        <v>424</v>
      </c>
      <c r="C325" s="77"/>
      <c r="D325" s="31" t="s">
        <v>381</v>
      </c>
      <c r="E325" s="31" t="s">
        <v>382</v>
      </c>
      <c r="F325" s="31" t="s">
        <v>597</v>
      </c>
      <c r="G325" s="31" t="s">
        <v>425</v>
      </c>
      <c r="H325" s="31"/>
      <c r="I325" s="118">
        <f>I326</f>
        <v>462.5</v>
      </c>
      <c r="J325" s="117"/>
      <c r="K325" s="34">
        <f t="shared" si="25"/>
        <v>462.5</v>
      </c>
      <c r="L325" s="152">
        <f>L326</f>
        <v>15.7</v>
      </c>
      <c r="M325" s="34">
        <f t="shared" si="33"/>
        <v>478.2</v>
      </c>
      <c r="N325" s="86"/>
      <c r="O325" s="34">
        <f t="shared" si="28"/>
        <v>478.2</v>
      </c>
      <c r="P325" s="86">
        <f>P326</f>
        <v>-10.5</v>
      </c>
      <c r="Q325" s="94">
        <f t="shared" si="29"/>
        <v>467.7</v>
      </c>
    </row>
    <row r="326" spans="2:17" ht="12.75">
      <c r="B326" s="50" t="s">
        <v>426</v>
      </c>
      <c r="C326" s="77"/>
      <c r="D326" s="31" t="s">
        <v>381</v>
      </c>
      <c r="E326" s="31" t="s">
        <v>382</v>
      </c>
      <c r="F326" s="31" t="s">
        <v>597</v>
      </c>
      <c r="G326" s="31" t="s">
        <v>427</v>
      </c>
      <c r="H326" s="31"/>
      <c r="I326" s="118">
        <f>I327+I328</f>
        <v>462.5</v>
      </c>
      <c r="J326" s="117"/>
      <c r="K326" s="34">
        <f t="shared" si="25"/>
        <v>462.5</v>
      </c>
      <c r="L326" s="152">
        <f>L327+L328</f>
        <v>15.7</v>
      </c>
      <c r="M326" s="34">
        <f t="shared" si="33"/>
        <v>478.2</v>
      </c>
      <c r="N326" s="86"/>
      <c r="O326" s="34">
        <f t="shared" si="28"/>
        <v>478.2</v>
      </c>
      <c r="P326" s="86">
        <f>P327+P328</f>
        <v>-10.5</v>
      </c>
      <c r="Q326" s="94">
        <f t="shared" si="29"/>
        <v>467.7</v>
      </c>
    </row>
    <row r="327" spans="2:17" ht="12.75">
      <c r="B327" s="50" t="s">
        <v>406</v>
      </c>
      <c r="C327" s="77"/>
      <c r="D327" s="31" t="s">
        <v>381</v>
      </c>
      <c r="E327" s="31" t="s">
        <v>382</v>
      </c>
      <c r="F327" s="31" t="s">
        <v>597</v>
      </c>
      <c r="G327" s="31" t="s">
        <v>427</v>
      </c>
      <c r="H327" s="31" t="s">
        <v>401</v>
      </c>
      <c r="I327" s="118">
        <v>452.5</v>
      </c>
      <c r="J327" s="117"/>
      <c r="K327" s="34">
        <f t="shared" si="25"/>
        <v>452.5</v>
      </c>
      <c r="L327" s="152"/>
      <c r="M327" s="34">
        <f t="shared" si="33"/>
        <v>452.5</v>
      </c>
      <c r="N327" s="86"/>
      <c r="O327" s="34">
        <f t="shared" si="28"/>
        <v>452.5</v>
      </c>
      <c r="P327" s="86">
        <v>-9.1</v>
      </c>
      <c r="Q327" s="94">
        <f t="shared" si="29"/>
        <v>443.4</v>
      </c>
    </row>
    <row r="328" spans="2:17" ht="12.75">
      <c r="B328" s="40" t="s">
        <v>413</v>
      </c>
      <c r="C328" s="79"/>
      <c r="D328" s="31" t="s">
        <v>381</v>
      </c>
      <c r="E328" s="31" t="s">
        <v>382</v>
      </c>
      <c r="F328" s="31" t="s">
        <v>597</v>
      </c>
      <c r="G328" s="31" t="s">
        <v>427</v>
      </c>
      <c r="H328" s="31">
        <v>2</v>
      </c>
      <c r="I328" s="118">
        <v>10</v>
      </c>
      <c r="J328" s="117"/>
      <c r="K328" s="34">
        <f t="shared" si="25"/>
        <v>10</v>
      </c>
      <c r="L328" s="152">
        <v>15.7</v>
      </c>
      <c r="M328" s="34">
        <f t="shared" si="33"/>
        <v>25.7</v>
      </c>
      <c r="N328" s="86"/>
      <c r="O328" s="34">
        <f t="shared" si="28"/>
        <v>25.7</v>
      </c>
      <c r="P328" s="86">
        <v>-1.4</v>
      </c>
      <c r="Q328" s="94">
        <f t="shared" si="29"/>
        <v>24.3</v>
      </c>
    </row>
    <row r="329" spans="2:17" ht="12.75">
      <c r="B329" s="50" t="s">
        <v>429</v>
      </c>
      <c r="C329" s="79"/>
      <c r="D329" s="31" t="s">
        <v>381</v>
      </c>
      <c r="E329" s="31" t="s">
        <v>382</v>
      </c>
      <c r="F329" s="31" t="s">
        <v>597</v>
      </c>
      <c r="G329" s="31" t="s">
        <v>103</v>
      </c>
      <c r="H329" s="31"/>
      <c r="I329" s="118"/>
      <c r="J329" s="117"/>
      <c r="K329" s="34"/>
      <c r="L329" s="152"/>
      <c r="M329" s="34"/>
      <c r="N329" s="86"/>
      <c r="O329" s="34"/>
      <c r="P329" s="86">
        <f>P330</f>
        <v>10.5</v>
      </c>
      <c r="Q329" s="94">
        <f t="shared" si="29"/>
        <v>10.5</v>
      </c>
    </row>
    <row r="330" spans="2:17" ht="12.75">
      <c r="B330" s="50" t="s">
        <v>430</v>
      </c>
      <c r="C330" s="79"/>
      <c r="D330" s="31" t="s">
        <v>381</v>
      </c>
      <c r="E330" s="31" t="s">
        <v>382</v>
      </c>
      <c r="F330" s="31" t="s">
        <v>597</v>
      </c>
      <c r="G330" s="31" t="s">
        <v>431</v>
      </c>
      <c r="H330" s="31"/>
      <c r="I330" s="118"/>
      <c r="J330" s="117"/>
      <c r="K330" s="34"/>
      <c r="L330" s="152"/>
      <c r="M330" s="34"/>
      <c r="N330" s="86"/>
      <c r="O330" s="34"/>
      <c r="P330" s="86">
        <f>P331+P332</f>
        <v>10.5</v>
      </c>
      <c r="Q330" s="94">
        <f>Q331+Q332</f>
        <v>10.5</v>
      </c>
    </row>
    <row r="331" spans="2:17" ht="12.75">
      <c r="B331" s="50" t="s">
        <v>406</v>
      </c>
      <c r="C331" s="79"/>
      <c r="D331" s="31" t="s">
        <v>381</v>
      </c>
      <c r="E331" s="31" t="s">
        <v>382</v>
      </c>
      <c r="F331" s="31" t="s">
        <v>597</v>
      </c>
      <c r="G331" s="31" t="s">
        <v>431</v>
      </c>
      <c r="H331" s="31" t="s">
        <v>401</v>
      </c>
      <c r="I331" s="118"/>
      <c r="J331" s="117"/>
      <c r="K331" s="34"/>
      <c r="L331" s="152"/>
      <c r="M331" s="34"/>
      <c r="N331" s="86"/>
      <c r="O331" s="34"/>
      <c r="P331" s="86">
        <v>9.1</v>
      </c>
      <c r="Q331" s="94">
        <f>O331+P331</f>
        <v>9.1</v>
      </c>
    </row>
    <row r="332" spans="2:17" ht="12.75">
      <c r="B332" s="40" t="s">
        <v>413</v>
      </c>
      <c r="C332" s="79"/>
      <c r="D332" s="31" t="s">
        <v>381</v>
      </c>
      <c r="E332" s="31" t="s">
        <v>382</v>
      </c>
      <c r="F332" s="31" t="s">
        <v>597</v>
      </c>
      <c r="G332" s="31" t="s">
        <v>431</v>
      </c>
      <c r="H332" s="31" t="s">
        <v>402</v>
      </c>
      <c r="I332" s="118"/>
      <c r="J332" s="117"/>
      <c r="K332" s="34"/>
      <c r="L332" s="152"/>
      <c r="M332" s="34"/>
      <c r="N332" s="86"/>
      <c r="O332" s="34"/>
      <c r="P332" s="86">
        <v>1.4</v>
      </c>
      <c r="Q332" s="94">
        <f>O332+P332</f>
        <v>1.4</v>
      </c>
    </row>
    <row r="333" spans="2:17" ht="12.75">
      <c r="B333" s="59" t="s">
        <v>113</v>
      </c>
      <c r="C333" s="81" t="s">
        <v>285</v>
      </c>
      <c r="D333" s="31"/>
      <c r="E333" s="31"/>
      <c r="F333" s="31"/>
      <c r="G333" s="31"/>
      <c r="H333" s="31"/>
      <c r="I333" s="116">
        <f>I337+I376+I383+I554+I622</f>
        <v>114229.99999999999</v>
      </c>
      <c r="J333" s="116">
        <f>J337+J376+J383+J554+J622</f>
        <v>1068</v>
      </c>
      <c r="K333" s="32">
        <f t="shared" si="25"/>
        <v>115297.99999999999</v>
      </c>
      <c r="L333" s="154">
        <f>L337+L376+L383+L554+L622</f>
        <v>4388</v>
      </c>
      <c r="M333" s="32">
        <f t="shared" si="33"/>
        <v>119685.99999999999</v>
      </c>
      <c r="N333" s="104">
        <f>N337+N376+N383+N554+N622</f>
        <v>4158.6</v>
      </c>
      <c r="O333" s="103">
        <f t="shared" si="28"/>
        <v>123844.59999999999</v>
      </c>
      <c r="P333" s="104">
        <f>P337+P376+P383+P554+P622</f>
        <v>3574.8</v>
      </c>
      <c r="Q333" s="103">
        <f t="shared" si="29"/>
        <v>127419.4</v>
      </c>
    </row>
    <row r="334" spans="2:17" ht="12.75">
      <c r="B334" s="50" t="s">
        <v>413</v>
      </c>
      <c r="C334" s="79"/>
      <c r="D334" s="31"/>
      <c r="E334" s="31"/>
      <c r="F334" s="31"/>
      <c r="G334" s="31"/>
      <c r="H334" s="31">
        <v>2</v>
      </c>
      <c r="I334" s="117">
        <f>I343+I346+I349+I365+I382+I401+I403+I412+I437+I439+I443+I457+I462+I467+I472+I484+I489+I495+I500+I505+I530+I533+I536+I511+I516+I521+I547+I550+I553+I560+I579+I573+I628+I541+I370+I375</f>
        <v>41069.2</v>
      </c>
      <c r="J334" s="117">
        <f>J343+J355+J617+J541</f>
        <v>98</v>
      </c>
      <c r="K334" s="34">
        <f t="shared" si="25"/>
        <v>41167.2</v>
      </c>
      <c r="L334" s="152">
        <f>L343+L346+L349+L355+L365+L370+L375+L382+L401+L403+L412+L437+L439+L447+L457+L462+L467+L472+L484+L489+L495+L500+L505+L530+L533+L536+L541+L511+L516+L521+L547+L550+L553+L560+L579+L582+L585+L573+L617+L628</f>
        <v>0</v>
      </c>
      <c r="M334" s="34">
        <f t="shared" si="33"/>
        <v>41167.2</v>
      </c>
      <c r="N334" s="86">
        <f>N343+N346+N349+N355+N365+N370+N375+N382+N401+N403+N406+N412+N437+N439+N443+N447+N457+N462+N467+N472+N484+N489+N495+N500+N505+N511+N516+N521+N530+N533+N536+N541+N547+N550+N553+N560+N573+N579+N582+N585+N617+N628</f>
        <v>1980.8000000000002</v>
      </c>
      <c r="O334" s="94">
        <f t="shared" si="28"/>
        <v>43148</v>
      </c>
      <c r="P334" s="86">
        <f>P343+P346+P349+P355+P365+P370+P375+P382+P401+P403+P406+P412+P437+P439+P443+P447+P451+P457+P462+P467+P472+P484+P489+P495+P500+P505+P511+P516+P521+P530+P533+P536+P541+P547+P550+P553+P560+P573+P579+P582+P585+P617+P628</f>
        <v>3462.7999999999997</v>
      </c>
      <c r="Q334" s="94">
        <f t="shared" si="29"/>
        <v>46610.8</v>
      </c>
    </row>
    <row r="335" spans="2:17" ht="12.75">
      <c r="B335" s="50" t="s">
        <v>391</v>
      </c>
      <c r="C335" s="79"/>
      <c r="D335" s="31"/>
      <c r="E335" s="31"/>
      <c r="F335" s="31"/>
      <c r="G335" s="31"/>
      <c r="H335" s="31">
        <v>3</v>
      </c>
      <c r="I335" s="117">
        <f>I356+I359+I393+I426+I430+I422+I478+I595+I603+I607+I611+I618+I621</f>
        <v>72987.1</v>
      </c>
      <c r="J335" s="117">
        <f>J433</f>
        <v>970</v>
      </c>
      <c r="K335" s="34">
        <f t="shared" si="25"/>
        <v>73957.1</v>
      </c>
      <c r="L335" s="152">
        <f>L356+L359+L393+L422+L426+L430+L433+L478+L569+L595+L603+L607+L611+L618+L621</f>
        <v>4217.9</v>
      </c>
      <c r="M335" s="34">
        <f t="shared" si="33"/>
        <v>78175</v>
      </c>
      <c r="N335" s="86">
        <f>N356+N359+N393+N397+N422+N426+N430+N433+N478+N526+N569+N595+N599+N603+N607+N611+N618+N621</f>
        <v>38</v>
      </c>
      <c r="O335" s="94">
        <f t="shared" si="28"/>
        <v>78213</v>
      </c>
      <c r="P335" s="86">
        <f>P356+P359+P393+P397+P422+P426+P430+P433+P478+P526+P569+P595+P599+P603+P607+P611+P618+P621</f>
        <v>112</v>
      </c>
      <c r="Q335" s="94">
        <f t="shared" si="29"/>
        <v>78325</v>
      </c>
    </row>
    <row r="336" spans="2:17" ht="12.75">
      <c r="B336" s="50" t="s">
        <v>392</v>
      </c>
      <c r="C336" s="79"/>
      <c r="D336" s="31"/>
      <c r="E336" s="31"/>
      <c r="F336" s="31"/>
      <c r="G336" s="31"/>
      <c r="H336" s="31" t="s">
        <v>405</v>
      </c>
      <c r="I336" s="117">
        <f>I591</f>
        <v>173.7</v>
      </c>
      <c r="J336" s="117"/>
      <c r="K336" s="34">
        <f t="shared" si="25"/>
        <v>173.7</v>
      </c>
      <c r="L336" s="152">
        <f>L565+L591</f>
        <v>170.1</v>
      </c>
      <c r="M336" s="34">
        <f t="shared" si="33"/>
        <v>343.79999999999995</v>
      </c>
      <c r="N336" s="86">
        <f>N389+N418+N565+N591</f>
        <v>2139.8</v>
      </c>
      <c r="O336" s="94">
        <f t="shared" si="28"/>
        <v>2483.6000000000004</v>
      </c>
      <c r="P336" s="86">
        <f>P389+P418+P565+P591</f>
        <v>0</v>
      </c>
      <c r="Q336" s="94">
        <f t="shared" si="29"/>
        <v>2483.6000000000004</v>
      </c>
    </row>
    <row r="337" spans="2:17" ht="12.75">
      <c r="B337" s="40" t="s">
        <v>311</v>
      </c>
      <c r="C337" s="76"/>
      <c r="D337" s="31" t="s">
        <v>353</v>
      </c>
      <c r="E337" s="31"/>
      <c r="F337" s="31"/>
      <c r="G337" s="31"/>
      <c r="H337" s="31"/>
      <c r="I337" s="117">
        <f>I338+I350</f>
        <v>2076.7</v>
      </c>
      <c r="J337" s="117">
        <f>J338+J350</f>
        <v>60.099999999999994</v>
      </c>
      <c r="K337" s="34">
        <f t="shared" si="25"/>
        <v>2136.7999999999997</v>
      </c>
      <c r="L337" s="152"/>
      <c r="M337" s="34">
        <f t="shared" si="33"/>
        <v>2136.7999999999997</v>
      </c>
      <c r="N337" s="86"/>
      <c r="O337" s="94">
        <f t="shared" si="28"/>
        <v>2136.7999999999997</v>
      </c>
      <c r="P337" s="86">
        <f>P338+P350</f>
        <v>396.5</v>
      </c>
      <c r="Q337" s="94">
        <f t="shared" si="29"/>
        <v>2533.2999999999997</v>
      </c>
    </row>
    <row r="338" spans="2:17" ht="25.5">
      <c r="B338" s="50" t="s">
        <v>428</v>
      </c>
      <c r="C338" s="80"/>
      <c r="D338" s="31" t="s">
        <v>353</v>
      </c>
      <c r="E338" s="31" t="s">
        <v>356</v>
      </c>
      <c r="F338" s="78"/>
      <c r="G338" s="31"/>
      <c r="H338" s="31"/>
      <c r="I338" s="117">
        <f>I339</f>
        <v>1846.6999999999998</v>
      </c>
      <c r="J338" s="117">
        <f>J339</f>
        <v>48.4</v>
      </c>
      <c r="K338" s="34">
        <f t="shared" si="25"/>
        <v>1895.1</v>
      </c>
      <c r="L338" s="152"/>
      <c r="M338" s="34">
        <f t="shared" si="33"/>
        <v>1895.1</v>
      </c>
      <c r="N338" s="86"/>
      <c r="O338" s="94">
        <f t="shared" si="28"/>
        <v>1895.1</v>
      </c>
      <c r="P338" s="86">
        <f>P339</f>
        <v>381</v>
      </c>
      <c r="Q338" s="94">
        <f t="shared" si="29"/>
        <v>2276.1</v>
      </c>
    </row>
    <row r="339" spans="2:17" ht="12.75">
      <c r="B339" s="40" t="s">
        <v>414</v>
      </c>
      <c r="C339" s="79"/>
      <c r="D339" s="31" t="s">
        <v>353</v>
      </c>
      <c r="E339" s="31" t="s">
        <v>356</v>
      </c>
      <c r="F339" s="78" t="s">
        <v>415</v>
      </c>
      <c r="G339" s="31"/>
      <c r="H339" s="31"/>
      <c r="I339" s="117">
        <f>I340</f>
        <v>1846.6999999999998</v>
      </c>
      <c r="J339" s="117">
        <f>J340</f>
        <v>48.4</v>
      </c>
      <c r="K339" s="34">
        <f t="shared" si="25"/>
        <v>1895.1</v>
      </c>
      <c r="L339" s="152"/>
      <c r="M339" s="34">
        <f t="shared" si="33"/>
        <v>1895.1</v>
      </c>
      <c r="N339" s="86"/>
      <c r="O339" s="94">
        <f t="shared" si="28"/>
        <v>1895.1</v>
      </c>
      <c r="P339" s="86">
        <f>P340</f>
        <v>381</v>
      </c>
      <c r="Q339" s="94">
        <f t="shared" si="29"/>
        <v>2276.1</v>
      </c>
    </row>
    <row r="340" spans="2:17" ht="12.75">
      <c r="B340" s="40" t="s">
        <v>422</v>
      </c>
      <c r="C340" s="79"/>
      <c r="D340" s="31" t="s">
        <v>353</v>
      </c>
      <c r="E340" s="31" t="s">
        <v>356</v>
      </c>
      <c r="F340" s="78" t="s">
        <v>423</v>
      </c>
      <c r="G340" s="31"/>
      <c r="H340" s="31"/>
      <c r="I340" s="117">
        <f>I341+I344+I347</f>
        <v>1846.6999999999998</v>
      </c>
      <c r="J340" s="117">
        <f>J341</f>
        <v>48.4</v>
      </c>
      <c r="K340" s="34">
        <f t="shared" si="25"/>
        <v>1895.1</v>
      </c>
      <c r="L340" s="152"/>
      <c r="M340" s="34">
        <f t="shared" si="33"/>
        <v>1895.1</v>
      </c>
      <c r="N340" s="86"/>
      <c r="O340" s="94">
        <f t="shared" si="28"/>
        <v>1895.1</v>
      </c>
      <c r="P340" s="86">
        <f>P341</f>
        <v>381</v>
      </c>
      <c r="Q340" s="94">
        <f t="shared" si="29"/>
        <v>2276.1</v>
      </c>
    </row>
    <row r="341" spans="2:17" ht="25.5">
      <c r="B341" s="40" t="s">
        <v>417</v>
      </c>
      <c r="C341" s="79"/>
      <c r="D341" s="31" t="s">
        <v>353</v>
      </c>
      <c r="E341" s="31" t="s">
        <v>356</v>
      </c>
      <c r="F341" s="78" t="s">
        <v>423</v>
      </c>
      <c r="G341" s="31" t="s">
        <v>217</v>
      </c>
      <c r="H341" s="31"/>
      <c r="I341" s="117">
        <f>I342</f>
        <v>1800.5</v>
      </c>
      <c r="J341" s="117">
        <f>J342</f>
        <v>48.4</v>
      </c>
      <c r="K341" s="34">
        <f t="shared" si="25"/>
        <v>1848.9</v>
      </c>
      <c r="L341" s="152"/>
      <c r="M341" s="34">
        <f t="shared" si="33"/>
        <v>1848.9</v>
      </c>
      <c r="N341" s="86"/>
      <c r="O341" s="94">
        <f t="shared" si="28"/>
        <v>1848.9</v>
      </c>
      <c r="P341" s="86">
        <f>P342</f>
        <v>381</v>
      </c>
      <c r="Q341" s="94">
        <f t="shared" si="29"/>
        <v>2229.9</v>
      </c>
    </row>
    <row r="342" spans="2:17" ht="12.75">
      <c r="B342" s="40" t="s">
        <v>418</v>
      </c>
      <c r="C342" s="79"/>
      <c r="D342" s="31" t="s">
        <v>353</v>
      </c>
      <c r="E342" s="31" t="s">
        <v>356</v>
      </c>
      <c r="F342" s="78" t="s">
        <v>423</v>
      </c>
      <c r="G342" s="31" t="s">
        <v>419</v>
      </c>
      <c r="H342" s="31"/>
      <c r="I342" s="117">
        <f>I343</f>
        <v>1800.5</v>
      </c>
      <c r="J342" s="117">
        <f>J343</f>
        <v>48.4</v>
      </c>
      <c r="K342" s="34">
        <f t="shared" si="25"/>
        <v>1848.9</v>
      </c>
      <c r="L342" s="152"/>
      <c r="M342" s="34">
        <f t="shared" si="33"/>
        <v>1848.9</v>
      </c>
      <c r="N342" s="86"/>
      <c r="O342" s="94">
        <f aca="true" t="shared" si="34" ref="O342:O420">M342+N342</f>
        <v>1848.9</v>
      </c>
      <c r="P342" s="86">
        <f>P343</f>
        <v>381</v>
      </c>
      <c r="Q342" s="94">
        <f t="shared" si="29"/>
        <v>2229.9</v>
      </c>
    </row>
    <row r="343" spans="2:17" ht="12.75">
      <c r="B343" s="40" t="s">
        <v>413</v>
      </c>
      <c r="C343" s="79"/>
      <c r="D343" s="31" t="s">
        <v>353</v>
      </c>
      <c r="E343" s="31" t="s">
        <v>356</v>
      </c>
      <c r="F343" s="78" t="s">
        <v>423</v>
      </c>
      <c r="G343" s="31" t="s">
        <v>419</v>
      </c>
      <c r="H343" s="31">
        <v>2</v>
      </c>
      <c r="I343" s="117">
        <v>1800.5</v>
      </c>
      <c r="J343" s="117">
        <v>48.4</v>
      </c>
      <c r="K343" s="34">
        <f t="shared" si="25"/>
        <v>1848.9</v>
      </c>
      <c r="L343" s="152"/>
      <c r="M343" s="34">
        <f t="shared" si="33"/>
        <v>1848.9</v>
      </c>
      <c r="N343" s="86"/>
      <c r="O343" s="94">
        <f t="shared" si="34"/>
        <v>1848.9</v>
      </c>
      <c r="P343" s="86">
        <v>381</v>
      </c>
      <c r="Q343" s="94">
        <f aca="true" t="shared" si="35" ref="Q343:Q406">O343+P343</f>
        <v>2229.9</v>
      </c>
    </row>
    <row r="344" spans="2:17" ht="12.75">
      <c r="B344" s="50" t="s">
        <v>424</v>
      </c>
      <c r="C344" s="77"/>
      <c r="D344" s="31" t="s">
        <v>353</v>
      </c>
      <c r="E344" s="31" t="s">
        <v>356</v>
      </c>
      <c r="F344" s="78" t="s">
        <v>423</v>
      </c>
      <c r="G344" s="31" t="s">
        <v>425</v>
      </c>
      <c r="H344" s="31"/>
      <c r="I344" s="117">
        <f>I345</f>
        <v>44.6</v>
      </c>
      <c r="J344" s="117"/>
      <c r="K344" s="34">
        <f aca="true" t="shared" si="36" ref="K344:K427">I344+J344</f>
        <v>44.6</v>
      </c>
      <c r="L344" s="152"/>
      <c r="M344" s="34">
        <f t="shared" si="33"/>
        <v>44.6</v>
      </c>
      <c r="N344" s="86">
        <f>N345</f>
        <v>-1.9</v>
      </c>
      <c r="O344" s="94">
        <f t="shared" si="34"/>
        <v>42.7</v>
      </c>
      <c r="P344" s="86"/>
      <c r="Q344" s="94">
        <f t="shared" si="35"/>
        <v>42.7</v>
      </c>
    </row>
    <row r="345" spans="2:17" ht="12.75">
      <c r="B345" s="50" t="s">
        <v>426</v>
      </c>
      <c r="C345" s="77"/>
      <c r="D345" s="31" t="s">
        <v>353</v>
      </c>
      <c r="E345" s="31" t="s">
        <v>356</v>
      </c>
      <c r="F345" s="78" t="s">
        <v>423</v>
      </c>
      <c r="G345" s="31" t="s">
        <v>427</v>
      </c>
      <c r="H345" s="31"/>
      <c r="I345" s="117">
        <f>I346</f>
        <v>44.6</v>
      </c>
      <c r="J345" s="117"/>
      <c r="K345" s="34">
        <f t="shared" si="36"/>
        <v>44.6</v>
      </c>
      <c r="L345" s="152"/>
      <c r="M345" s="34">
        <f t="shared" si="33"/>
        <v>44.6</v>
      </c>
      <c r="N345" s="86">
        <f>N346</f>
        <v>-1.9</v>
      </c>
      <c r="O345" s="94">
        <f t="shared" si="34"/>
        <v>42.7</v>
      </c>
      <c r="P345" s="86"/>
      <c r="Q345" s="94">
        <f t="shared" si="35"/>
        <v>42.7</v>
      </c>
    </row>
    <row r="346" spans="2:17" ht="12.75">
      <c r="B346" s="40" t="s">
        <v>413</v>
      </c>
      <c r="C346" s="79"/>
      <c r="D346" s="31" t="s">
        <v>353</v>
      </c>
      <c r="E346" s="31" t="s">
        <v>356</v>
      </c>
      <c r="F346" s="78" t="s">
        <v>423</v>
      </c>
      <c r="G346" s="31" t="s">
        <v>427</v>
      </c>
      <c r="H346" s="31">
        <v>2</v>
      </c>
      <c r="I346" s="117">
        <v>44.6</v>
      </c>
      <c r="J346" s="117"/>
      <c r="K346" s="34">
        <f t="shared" si="36"/>
        <v>44.6</v>
      </c>
      <c r="L346" s="152"/>
      <c r="M346" s="34">
        <f t="shared" si="33"/>
        <v>44.6</v>
      </c>
      <c r="N346" s="86">
        <v>-1.9</v>
      </c>
      <c r="O346" s="94">
        <f t="shared" si="34"/>
        <v>42.7</v>
      </c>
      <c r="P346" s="86"/>
      <c r="Q346" s="94">
        <f t="shared" si="35"/>
        <v>42.7</v>
      </c>
    </row>
    <row r="347" spans="2:17" ht="12.75">
      <c r="B347" s="50" t="s">
        <v>429</v>
      </c>
      <c r="C347" s="77"/>
      <c r="D347" s="31" t="s">
        <v>353</v>
      </c>
      <c r="E347" s="31" t="s">
        <v>356</v>
      </c>
      <c r="F347" s="78" t="s">
        <v>423</v>
      </c>
      <c r="G347" s="31" t="s">
        <v>103</v>
      </c>
      <c r="H347" s="31"/>
      <c r="I347" s="117">
        <f>I348</f>
        <v>1.6</v>
      </c>
      <c r="J347" s="117"/>
      <c r="K347" s="34">
        <f t="shared" si="36"/>
        <v>1.6</v>
      </c>
      <c r="L347" s="153"/>
      <c r="M347" s="34">
        <f t="shared" si="33"/>
        <v>1.6</v>
      </c>
      <c r="N347" s="86">
        <f>N348</f>
        <v>1.9</v>
      </c>
      <c r="O347" s="94">
        <f t="shared" si="34"/>
        <v>3.5</v>
      </c>
      <c r="P347" s="86"/>
      <c r="Q347" s="94">
        <f t="shared" si="35"/>
        <v>3.5</v>
      </c>
    </row>
    <row r="348" spans="2:17" ht="12.75">
      <c r="B348" s="50" t="s">
        <v>430</v>
      </c>
      <c r="C348" s="77"/>
      <c r="D348" s="31" t="s">
        <v>353</v>
      </c>
      <c r="E348" s="31" t="s">
        <v>356</v>
      </c>
      <c r="F348" s="78" t="s">
        <v>423</v>
      </c>
      <c r="G348" s="31" t="s">
        <v>431</v>
      </c>
      <c r="H348" s="31"/>
      <c r="I348" s="117">
        <f>I349</f>
        <v>1.6</v>
      </c>
      <c r="J348" s="117"/>
      <c r="K348" s="34">
        <f t="shared" si="36"/>
        <v>1.6</v>
      </c>
      <c r="L348" s="152"/>
      <c r="M348" s="34">
        <f t="shared" si="33"/>
        <v>1.6</v>
      </c>
      <c r="N348" s="86">
        <f>N349</f>
        <v>1.9</v>
      </c>
      <c r="O348" s="94">
        <f t="shared" si="34"/>
        <v>3.5</v>
      </c>
      <c r="P348" s="86"/>
      <c r="Q348" s="94">
        <f t="shared" si="35"/>
        <v>3.5</v>
      </c>
    </row>
    <row r="349" spans="2:17" ht="12.75">
      <c r="B349" s="40" t="s">
        <v>413</v>
      </c>
      <c r="C349" s="79"/>
      <c r="D349" s="31" t="s">
        <v>353</v>
      </c>
      <c r="E349" s="31" t="s">
        <v>356</v>
      </c>
      <c r="F349" s="78" t="s">
        <v>423</v>
      </c>
      <c r="G349" s="31" t="s">
        <v>431</v>
      </c>
      <c r="H349" s="31">
        <v>2</v>
      </c>
      <c r="I349" s="117">
        <v>1.6</v>
      </c>
      <c r="J349" s="117"/>
      <c r="K349" s="34">
        <f t="shared" si="36"/>
        <v>1.6</v>
      </c>
      <c r="L349" s="152"/>
      <c r="M349" s="34">
        <f t="shared" si="33"/>
        <v>1.6</v>
      </c>
      <c r="N349" s="86">
        <v>1.9</v>
      </c>
      <c r="O349" s="94">
        <f t="shared" si="34"/>
        <v>3.5</v>
      </c>
      <c r="P349" s="86"/>
      <c r="Q349" s="94">
        <f t="shared" si="35"/>
        <v>3.5</v>
      </c>
    </row>
    <row r="350" spans="2:17" ht="12.75">
      <c r="B350" s="50" t="s">
        <v>313</v>
      </c>
      <c r="C350" s="77"/>
      <c r="D350" s="31" t="s">
        <v>353</v>
      </c>
      <c r="E350" s="31" t="s">
        <v>334</v>
      </c>
      <c r="F350" s="78"/>
      <c r="G350" s="31"/>
      <c r="H350" s="31"/>
      <c r="I350" s="117">
        <f>I351+I360</f>
        <v>230</v>
      </c>
      <c r="J350" s="117">
        <f>J351</f>
        <v>11.7</v>
      </c>
      <c r="K350" s="34">
        <f t="shared" si="36"/>
        <v>241.7</v>
      </c>
      <c r="L350" s="152"/>
      <c r="M350" s="34">
        <f t="shared" si="33"/>
        <v>241.7</v>
      </c>
      <c r="N350" s="86"/>
      <c r="O350" s="94">
        <f t="shared" si="34"/>
        <v>241.7</v>
      </c>
      <c r="P350" s="86">
        <f>P351+P360</f>
        <v>15.5</v>
      </c>
      <c r="Q350" s="94">
        <f t="shared" si="35"/>
        <v>257.2</v>
      </c>
    </row>
    <row r="351" spans="2:17" ht="12.75">
      <c r="B351" s="50" t="s">
        <v>414</v>
      </c>
      <c r="C351" s="77"/>
      <c r="D351" s="31" t="s">
        <v>353</v>
      </c>
      <c r="E351" s="31" t="s">
        <v>334</v>
      </c>
      <c r="F351" s="78" t="s">
        <v>415</v>
      </c>
      <c r="G351" s="31"/>
      <c r="H351" s="31"/>
      <c r="I351" s="117">
        <f>I352</f>
        <v>224.5</v>
      </c>
      <c r="J351" s="117">
        <f>J352</f>
        <v>11.7</v>
      </c>
      <c r="K351" s="34">
        <f t="shared" si="36"/>
        <v>236.2</v>
      </c>
      <c r="L351" s="152"/>
      <c r="M351" s="34">
        <f t="shared" si="33"/>
        <v>236.2</v>
      </c>
      <c r="N351" s="86"/>
      <c r="O351" s="94">
        <f t="shared" si="34"/>
        <v>236.2</v>
      </c>
      <c r="P351" s="86">
        <f>P352</f>
        <v>15.5</v>
      </c>
      <c r="Q351" s="94">
        <f t="shared" si="35"/>
        <v>251.7</v>
      </c>
    </row>
    <row r="352" spans="2:17" ht="25.5">
      <c r="B352" s="50" t="s">
        <v>434</v>
      </c>
      <c r="C352" s="77"/>
      <c r="D352" s="31" t="s">
        <v>353</v>
      </c>
      <c r="E352" s="31" t="s">
        <v>334</v>
      </c>
      <c r="F352" s="72" t="s">
        <v>435</v>
      </c>
      <c r="G352" s="31"/>
      <c r="H352" s="31"/>
      <c r="I352" s="118">
        <f>I353+I357</f>
        <v>224.5</v>
      </c>
      <c r="J352" s="117">
        <f>J353</f>
        <v>11.7</v>
      </c>
      <c r="K352" s="34">
        <f t="shared" si="36"/>
        <v>236.2</v>
      </c>
      <c r="L352" s="152"/>
      <c r="M352" s="34">
        <f t="shared" si="33"/>
        <v>236.2</v>
      </c>
      <c r="N352" s="86"/>
      <c r="O352" s="94">
        <f t="shared" si="34"/>
        <v>236.2</v>
      </c>
      <c r="P352" s="86">
        <f>P353</f>
        <v>15.5</v>
      </c>
      <c r="Q352" s="94">
        <f t="shared" si="35"/>
        <v>251.7</v>
      </c>
    </row>
    <row r="353" spans="2:17" ht="25.5">
      <c r="B353" s="40" t="s">
        <v>417</v>
      </c>
      <c r="C353" s="79"/>
      <c r="D353" s="31" t="s">
        <v>353</v>
      </c>
      <c r="E353" s="31" t="s">
        <v>334</v>
      </c>
      <c r="F353" s="72" t="s">
        <v>435</v>
      </c>
      <c r="G353" s="31" t="s">
        <v>217</v>
      </c>
      <c r="H353" s="31"/>
      <c r="I353" s="118">
        <f>I354</f>
        <v>194.1</v>
      </c>
      <c r="J353" s="117">
        <f>J354</f>
        <v>11.7</v>
      </c>
      <c r="K353" s="34">
        <f t="shared" si="36"/>
        <v>205.79999999999998</v>
      </c>
      <c r="L353" s="152"/>
      <c r="M353" s="34">
        <f t="shared" si="33"/>
        <v>205.79999999999998</v>
      </c>
      <c r="N353" s="86"/>
      <c r="O353" s="94">
        <f t="shared" si="34"/>
        <v>205.79999999999998</v>
      </c>
      <c r="P353" s="86">
        <f>P354</f>
        <v>15.5</v>
      </c>
      <c r="Q353" s="94">
        <f t="shared" si="35"/>
        <v>221.29999999999998</v>
      </c>
    </row>
    <row r="354" spans="2:17" ht="12.75">
      <c r="B354" s="40" t="s">
        <v>418</v>
      </c>
      <c r="C354" s="79"/>
      <c r="D354" s="31" t="s">
        <v>353</v>
      </c>
      <c r="E354" s="31" t="s">
        <v>334</v>
      </c>
      <c r="F354" s="72" t="s">
        <v>435</v>
      </c>
      <c r="G354" s="31" t="s">
        <v>419</v>
      </c>
      <c r="H354" s="31"/>
      <c r="I354" s="118">
        <f>I356</f>
        <v>194.1</v>
      </c>
      <c r="J354" s="117">
        <f>J355</f>
        <v>11.7</v>
      </c>
      <c r="K354" s="34">
        <f t="shared" si="36"/>
        <v>205.79999999999998</v>
      </c>
      <c r="L354" s="152"/>
      <c r="M354" s="34">
        <f t="shared" si="33"/>
        <v>205.79999999999998</v>
      </c>
      <c r="N354" s="86"/>
      <c r="O354" s="94">
        <f t="shared" si="34"/>
        <v>205.79999999999998</v>
      </c>
      <c r="P354" s="86">
        <f>P355+P356</f>
        <v>15.5</v>
      </c>
      <c r="Q354" s="94">
        <f t="shared" si="35"/>
        <v>221.29999999999998</v>
      </c>
    </row>
    <row r="355" spans="2:17" ht="12.75">
      <c r="B355" s="40" t="s">
        <v>413</v>
      </c>
      <c r="C355" s="79"/>
      <c r="D355" s="31" t="s">
        <v>353</v>
      </c>
      <c r="E355" s="31" t="s">
        <v>334</v>
      </c>
      <c r="F355" s="72" t="s">
        <v>435</v>
      </c>
      <c r="G355" s="31" t="s">
        <v>419</v>
      </c>
      <c r="H355" s="31" t="s">
        <v>402</v>
      </c>
      <c r="I355" s="118"/>
      <c r="J355" s="117">
        <v>11.7</v>
      </c>
      <c r="K355" s="34">
        <f t="shared" si="36"/>
        <v>11.7</v>
      </c>
      <c r="L355" s="152"/>
      <c r="M355" s="34">
        <f t="shared" si="33"/>
        <v>11.7</v>
      </c>
      <c r="N355" s="86"/>
      <c r="O355" s="94">
        <f t="shared" si="34"/>
        <v>11.7</v>
      </c>
      <c r="P355" s="86">
        <v>15.5</v>
      </c>
      <c r="Q355" s="94">
        <f t="shared" si="35"/>
        <v>27.2</v>
      </c>
    </row>
    <row r="356" spans="2:17" ht="12.75">
      <c r="B356" s="40" t="s">
        <v>391</v>
      </c>
      <c r="C356" s="79"/>
      <c r="D356" s="31" t="s">
        <v>353</v>
      </c>
      <c r="E356" s="31" t="s">
        <v>334</v>
      </c>
      <c r="F356" s="72" t="s">
        <v>435</v>
      </c>
      <c r="G356" s="31" t="s">
        <v>419</v>
      </c>
      <c r="H356" s="31">
        <v>3</v>
      </c>
      <c r="I356" s="118">
        <v>194.1</v>
      </c>
      <c r="J356" s="117"/>
      <c r="K356" s="34">
        <f t="shared" si="36"/>
        <v>194.1</v>
      </c>
      <c r="L356" s="152"/>
      <c r="M356" s="34">
        <f t="shared" si="33"/>
        <v>194.1</v>
      </c>
      <c r="N356" s="86"/>
      <c r="O356" s="94">
        <f t="shared" si="34"/>
        <v>194.1</v>
      </c>
      <c r="P356" s="86"/>
      <c r="Q356" s="94">
        <f t="shared" si="35"/>
        <v>194.1</v>
      </c>
    </row>
    <row r="357" spans="2:17" ht="12.75">
      <c r="B357" s="50" t="s">
        <v>424</v>
      </c>
      <c r="C357" s="77"/>
      <c r="D357" s="31" t="s">
        <v>353</v>
      </c>
      <c r="E357" s="31" t="s">
        <v>334</v>
      </c>
      <c r="F357" s="72" t="s">
        <v>435</v>
      </c>
      <c r="G357" s="31" t="s">
        <v>425</v>
      </c>
      <c r="H357" s="31"/>
      <c r="I357" s="118">
        <f>I358</f>
        <v>30.4</v>
      </c>
      <c r="J357" s="117"/>
      <c r="K357" s="34">
        <f t="shared" si="36"/>
        <v>30.4</v>
      </c>
      <c r="L357" s="152"/>
      <c r="M357" s="34">
        <f t="shared" si="33"/>
        <v>30.4</v>
      </c>
      <c r="N357" s="86"/>
      <c r="O357" s="94">
        <f t="shared" si="34"/>
        <v>30.4</v>
      </c>
      <c r="P357" s="86"/>
      <c r="Q357" s="94">
        <f t="shared" si="35"/>
        <v>30.4</v>
      </c>
    </row>
    <row r="358" spans="2:17" ht="12.75">
      <c r="B358" s="50" t="s">
        <v>426</v>
      </c>
      <c r="C358" s="77"/>
      <c r="D358" s="31" t="s">
        <v>353</v>
      </c>
      <c r="E358" s="31" t="s">
        <v>334</v>
      </c>
      <c r="F358" s="72" t="s">
        <v>435</v>
      </c>
      <c r="G358" s="31" t="s">
        <v>427</v>
      </c>
      <c r="H358" s="31"/>
      <c r="I358" s="118">
        <f>I359</f>
        <v>30.4</v>
      </c>
      <c r="J358" s="117"/>
      <c r="K358" s="34">
        <f t="shared" si="36"/>
        <v>30.4</v>
      </c>
      <c r="L358" s="152"/>
      <c r="M358" s="34">
        <f t="shared" si="33"/>
        <v>30.4</v>
      </c>
      <c r="N358" s="86"/>
      <c r="O358" s="94">
        <f t="shared" si="34"/>
        <v>30.4</v>
      </c>
      <c r="P358" s="86"/>
      <c r="Q358" s="94">
        <f t="shared" si="35"/>
        <v>30.4</v>
      </c>
    </row>
    <row r="359" spans="2:17" ht="12.75">
      <c r="B359" s="40" t="s">
        <v>391</v>
      </c>
      <c r="C359" s="79"/>
      <c r="D359" s="31" t="s">
        <v>353</v>
      </c>
      <c r="E359" s="31" t="s">
        <v>334</v>
      </c>
      <c r="F359" s="72" t="s">
        <v>435</v>
      </c>
      <c r="G359" s="31" t="s">
        <v>427</v>
      </c>
      <c r="H359" s="31">
        <v>3</v>
      </c>
      <c r="I359" s="118">
        <v>30.4</v>
      </c>
      <c r="J359" s="117"/>
      <c r="K359" s="34">
        <f t="shared" si="36"/>
        <v>30.4</v>
      </c>
      <c r="L359" s="152"/>
      <c r="M359" s="34">
        <f t="shared" si="33"/>
        <v>30.4</v>
      </c>
      <c r="N359" s="86"/>
      <c r="O359" s="94">
        <f t="shared" si="34"/>
        <v>30.4</v>
      </c>
      <c r="P359" s="86"/>
      <c r="Q359" s="94">
        <f t="shared" si="35"/>
        <v>30.4</v>
      </c>
    </row>
    <row r="360" spans="2:17" ht="12.75">
      <c r="B360" s="40" t="s">
        <v>484</v>
      </c>
      <c r="C360" s="79"/>
      <c r="D360" s="31" t="s">
        <v>353</v>
      </c>
      <c r="E360" s="31" t="s">
        <v>334</v>
      </c>
      <c r="F360" s="51" t="s">
        <v>485</v>
      </c>
      <c r="G360" s="19"/>
      <c r="H360" s="31"/>
      <c r="I360" s="117">
        <f>I361+I366+I371</f>
        <v>5.5</v>
      </c>
      <c r="J360" s="117"/>
      <c r="K360" s="34">
        <f t="shared" si="36"/>
        <v>5.5</v>
      </c>
      <c r="L360" s="152"/>
      <c r="M360" s="34">
        <f t="shared" si="33"/>
        <v>5.5</v>
      </c>
      <c r="N360" s="86"/>
      <c r="O360" s="94">
        <f t="shared" si="34"/>
        <v>5.5</v>
      </c>
      <c r="P360" s="86"/>
      <c r="Q360" s="94">
        <f t="shared" si="35"/>
        <v>5.5</v>
      </c>
    </row>
    <row r="361" spans="2:17" ht="25.5">
      <c r="B361" s="40" t="s">
        <v>486</v>
      </c>
      <c r="C361" s="79"/>
      <c r="D361" s="31" t="s">
        <v>353</v>
      </c>
      <c r="E361" s="31" t="s">
        <v>334</v>
      </c>
      <c r="F361" s="53" t="s">
        <v>487</v>
      </c>
      <c r="G361" s="19"/>
      <c r="H361" s="31"/>
      <c r="I361" s="117">
        <f>I362</f>
        <v>1.5</v>
      </c>
      <c r="J361" s="117"/>
      <c r="K361" s="34">
        <f t="shared" si="36"/>
        <v>1.5</v>
      </c>
      <c r="L361" s="152"/>
      <c r="M361" s="34">
        <f t="shared" si="33"/>
        <v>1.5</v>
      </c>
      <c r="N361" s="86"/>
      <c r="O361" s="94">
        <f t="shared" si="34"/>
        <v>1.5</v>
      </c>
      <c r="P361" s="86"/>
      <c r="Q361" s="94">
        <f t="shared" si="35"/>
        <v>1.5</v>
      </c>
    </row>
    <row r="362" spans="2:17" ht="25.5">
      <c r="B362" s="40" t="s">
        <v>488</v>
      </c>
      <c r="C362" s="79"/>
      <c r="D362" s="31" t="s">
        <v>353</v>
      </c>
      <c r="E362" s="31" t="s">
        <v>334</v>
      </c>
      <c r="F362" s="53" t="s">
        <v>489</v>
      </c>
      <c r="G362" s="19"/>
      <c r="H362" s="31"/>
      <c r="I362" s="117">
        <f>I363</f>
        <v>1.5</v>
      </c>
      <c r="J362" s="117"/>
      <c r="K362" s="34">
        <f t="shared" si="36"/>
        <v>1.5</v>
      </c>
      <c r="L362" s="152"/>
      <c r="M362" s="34">
        <f t="shared" si="33"/>
        <v>1.5</v>
      </c>
      <c r="N362" s="86"/>
      <c r="O362" s="94">
        <f t="shared" si="34"/>
        <v>1.5</v>
      </c>
      <c r="P362" s="86"/>
      <c r="Q362" s="94">
        <f t="shared" si="35"/>
        <v>1.5</v>
      </c>
    </row>
    <row r="363" spans="2:17" ht="12.75">
      <c r="B363" s="50" t="s">
        <v>424</v>
      </c>
      <c r="C363" s="79"/>
      <c r="D363" s="31" t="s">
        <v>353</v>
      </c>
      <c r="E363" s="31" t="s">
        <v>334</v>
      </c>
      <c r="F363" s="53" t="s">
        <v>489</v>
      </c>
      <c r="G363" s="31" t="s">
        <v>425</v>
      </c>
      <c r="H363" s="31"/>
      <c r="I363" s="117">
        <f>I364</f>
        <v>1.5</v>
      </c>
      <c r="J363" s="117"/>
      <c r="K363" s="34">
        <f t="shared" si="36"/>
        <v>1.5</v>
      </c>
      <c r="L363" s="152"/>
      <c r="M363" s="34">
        <f t="shared" si="33"/>
        <v>1.5</v>
      </c>
      <c r="N363" s="86"/>
      <c r="O363" s="94">
        <f t="shared" si="34"/>
        <v>1.5</v>
      </c>
      <c r="P363" s="86"/>
      <c r="Q363" s="94">
        <f t="shared" si="35"/>
        <v>1.5</v>
      </c>
    </row>
    <row r="364" spans="2:17" ht="12.75">
      <c r="B364" s="50" t="s">
        <v>426</v>
      </c>
      <c r="C364" s="79"/>
      <c r="D364" s="31" t="s">
        <v>353</v>
      </c>
      <c r="E364" s="31" t="s">
        <v>334</v>
      </c>
      <c r="F364" s="53" t="s">
        <v>489</v>
      </c>
      <c r="G364" s="31" t="s">
        <v>427</v>
      </c>
      <c r="H364" s="31"/>
      <c r="I364" s="117">
        <f>I365</f>
        <v>1.5</v>
      </c>
      <c r="J364" s="117"/>
      <c r="K364" s="34">
        <f t="shared" si="36"/>
        <v>1.5</v>
      </c>
      <c r="L364" s="152"/>
      <c r="M364" s="34">
        <f t="shared" si="33"/>
        <v>1.5</v>
      </c>
      <c r="N364" s="86"/>
      <c r="O364" s="94">
        <f t="shared" si="34"/>
        <v>1.5</v>
      </c>
      <c r="P364" s="86"/>
      <c r="Q364" s="94">
        <f t="shared" si="35"/>
        <v>1.5</v>
      </c>
    </row>
    <row r="365" spans="2:17" ht="12.75">
      <c r="B365" s="40" t="s">
        <v>413</v>
      </c>
      <c r="C365" s="79"/>
      <c r="D365" s="31" t="s">
        <v>353</v>
      </c>
      <c r="E365" s="31" t="s">
        <v>334</v>
      </c>
      <c r="F365" s="53" t="s">
        <v>489</v>
      </c>
      <c r="G365" s="31" t="s">
        <v>427</v>
      </c>
      <c r="H365" s="31">
        <v>2</v>
      </c>
      <c r="I365" s="117">
        <v>1.5</v>
      </c>
      <c r="J365" s="117"/>
      <c r="K365" s="34">
        <f t="shared" si="36"/>
        <v>1.5</v>
      </c>
      <c r="L365" s="152"/>
      <c r="M365" s="34">
        <f t="shared" si="33"/>
        <v>1.5</v>
      </c>
      <c r="N365" s="86"/>
      <c r="O365" s="94">
        <f t="shared" si="34"/>
        <v>1.5</v>
      </c>
      <c r="P365" s="86"/>
      <c r="Q365" s="94">
        <f t="shared" si="35"/>
        <v>1.5</v>
      </c>
    </row>
    <row r="366" spans="2:17" ht="25.5">
      <c r="B366" s="40" t="s">
        <v>510</v>
      </c>
      <c r="C366" s="86"/>
      <c r="D366" s="31" t="s">
        <v>353</v>
      </c>
      <c r="E366" s="31" t="s">
        <v>334</v>
      </c>
      <c r="F366" s="53" t="s">
        <v>511</v>
      </c>
      <c r="G366" s="19"/>
      <c r="H366" s="31"/>
      <c r="I366" s="117">
        <f>I367</f>
        <v>3</v>
      </c>
      <c r="J366" s="117"/>
      <c r="K366" s="34">
        <f t="shared" si="36"/>
        <v>3</v>
      </c>
      <c r="L366" s="152"/>
      <c r="M366" s="34">
        <f t="shared" si="33"/>
        <v>3</v>
      </c>
      <c r="N366" s="86"/>
      <c r="O366" s="94">
        <f t="shared" si="34"/>
        <v>3</v>
      </c>
      <c r="P366" s="86"/>
      <c r="Q366" s="94">
        <f t="shared" si="35"/>
        <v>3</v>
      </c>
    </row>
    <row r="367" spans="2:17" ht="25.5">
      <c r="B367" s="40" t="s">
        <v>512</v>
      </c>
      <c r="C367" s="86"/>
      <c r="D367" s="31" t="s">
        <v>353</v>
      </c>
      <c r="E367" s="31" t="s">
        <v>334</v>
      </c>
      <c r="F367" s="53" t="s">
        <v>513</v>
      </c>
      <c r="G367" s="19"/>
      <c r="H367" s="31"/>
      <c r="I367" s="117">
        <f>I368</f>
        <v>3</v>
      </c>
      <c r="J367" s="117"/>
      <c r="K367" s="34">
        <f t="shared" si="36"/>
        <v>3</v>
      </c>
      <c r="L367" s="152"/>
      <c r="M367" s="34">
        <f t="shared" si="33"/>
        <v>3</v>
      </c>
      <c r="N367" s="86"/>
      <c r="O367" s="94">
        <f t="shared" si="34"/>
        <v>3</v>
      </c>
      <c r="P367" s="86"/>
      <c r="Q367" s="94">
        <f t="shared" si="35"/>
        <v>3</v>
      </c>
    </row>
    <row r="368" spans="2:17" ht="12.75">
      <c r="B368" s="50" t="s">
        <v>424</v>
      </c>
      <c r="C368" s="86"/>
      <c r="D368" s="31" t="s">
        <v>353</v>
      </c>
      <c r="E368" s="31" t="s">
        <v>334</v>
      </c>
      <c r="F368" s="53" t="s">
        <v>513</v>
      </c>
      <c r="G368" s="31" t="s">
        <v>425</v>
      </c>
      <c r="H368" s="31"/>
      <c r="I368" s="117">
        <f>I369</f>
        <v>3</v>
      </c>
      <c r="J368" s="117"/>
      <c r="K368" s="34">
        <f t="shared" si="36"/>
        <v>3</v>
      </c>
      <c r="L368" s="152"/>
      <c r="M368" s="34">
        <f t="shared" si="33"/>
        <v>3</v>
      </c>
      <c r="N368" s="86"/>
      <c r="O368" s="94">
        <f t="shared" si="34"/>
        <v>3</v>
      </c>
      <c r="P368" s="86"/>
      <c r="Q368" s="94">
        <f t="shared" si="35"/>
        <v>3</v>
      </c>
    </row>
    <row r="369" spans="2:17" ht="12.75">
      <c r="B369" s="50" t="s">
        <v>426</v>
      </c>
      <c r="C369" s="86"/>
      <c r="D369" s="31" t="s">
        <v>353</v>
      </c>
      <c r="E369" s="31" t="s">
        <v>334</v>
      </c>
      <c r="F369" s="53" t="s">
        <v>513</v>
      </c>
      <c r="G369" s="31" t="s">
        <v>427</v>
      </c>
      <c r="H369" s="31"/>
      <c r="I369" s="117">
        <f>I370</f>
        <v>3</v>
      </c>
      <c r="J369" s="117"/>
      <c r="K369" s="34">
        <f t="shared" si="36"/>
        <v>3</v>
      </c>
      <c r="L369" s="152"/>
      <c r="M369" s="34">
        <f t="shared" si="33"/>
        <v>3</v>
      </c>
      <c r="N369" s="86"/>
      <c r="O369" s="94">
        <f t="shared" si="34"/>
        <v>3</v>
      </c>
      <c r="P369" s="86"/>
      <c r="Q369" s="94">
        <f t="shared" si="35"/>
        <v>3</v>
      </c>
    </row>
    <row r="370" spans="2:17" ht="12.75">
      <c r="B370" s="40" t="s">
        <v>413</v>
      </c>
      <c r="C370" s="86"/>
      <c r="D370" s="31" t="s">
        <v>353</v>
      </c>
      <c r="E370" s="31" t="s">
        <v>334</v>
      </c>
      <c r="F370" s="53" t="s">
        <v>513</v>
      </c>
      <c r="G370" s="31" t="s">
        <v>427</v>
      </c>
      <c r="H370" s="31">
        <v>2</v>
      </c>
      <c r="I370" s="117">
        <v>3</v>
      </c>
      <c r="J370" s="117"/>
      <c r="K370" s="34">
        <f t="shared" si="36"/>
        <v>3</v>
      </c>
      <c r="L370" s="152"/>
      <c r="M370" s="34">
        <f t="shared" si="33"/>
        <v>3</v>
      </c>
      <c r="N370" s="86"/>
      <c r="O370" s="94">
        <f t="shared" si="34"/>
        <v>3</v>
      </c>
      <c r="P370" s="86"/>
      <c r="Q370" s="94">
        <f t="shared" si="35"/>
        <v>3</v>
      </c>
    </row>
    <row r="371" spans="2:17" ht="25.5">
      <c r="B371" s="40" t="s">
        <v>518</v>
      </c>
      <c r="C371" s="86"/>
      <c r="D371" s="31" t="s">
        <v>353</v>
      </c>
      <c r="E371" s="31" t="s">
        <v>334</v>
      </c>
      <c r="F371" s="53" t="s">
        <v>519</v>
      </c>
      <c r="G371" s="19"/>
      <c r="H371" s="31"/>
      <c r="I371" s="117">
        <f>I372</f>
        <v>1</v>
      </c>
      <c r="J371" s="117"/>
      <c r="K371" s="34">
        <f t="shared" si="36"/>
        <v>1</v>
      </c>
      <c r="L371" s="152"/>
      <c r="M371" s="34">
        <f t="shared" si="33"/>
        <v>1</v>
      </c>
      <c r="N371" s="86"/>
      <c r="O371" s="94">
        <f t="shared" si="34"/>
        <v>1</v>
      </c>
      <c r="P371" s="86"/>
      <c r="Q371" s="94">
        <f t="shared" si="35"/>
        <v>1</v>
      </c>
    </row>
    <row r="372" spans="2:17" ht="25.5">
      <c r="B372" s="40" t="s">
        <v>520</v>
      </c>
      <c r="C372" s="86"/>
      <c r="D372" s="31" t="s">
        <v>353</v>
      </c>
      <c r="E372" s="31" t="s">
        <v>334</v>
      </c>
      <c r="F372" s="53" t="s">
        <v>521</v>
      </c>
      <c r="G372" s="19"/>
      <c r="H372" s="31"/>
      <c r="I372" s="117">
        <f>I373</f>
        <v>1</v>
      </c>
      <c r="J372" s="117"/>
      <c r="K372" s="34">
        <f t="shared" si="36"/>
        <v>1</v>
      </c>
      <c r="L372" s="152"/>
      <c r="M372" s="34">
        <f t="shared" si="33"/>
        <v>1</v>
      </c>
      <c r="N372" s="86"/>
      <c r="O372" s="94">
        <f t="shared" si="34"/>
        <v>1</v>
      </c>
      <c r="P372" s="86"/>
      <c r="Q372" s="94">
        <f t="shared" si="35"/>
        <v>1</v>
      </c>
    </row>
    <row r="373" spans="2:17" ht="12.75">
      <c r="B373" s="50" t="s">
        <v>424</v>
      </c>
      <c r="C373" s="86"/>
      <c r="D373" s="31" t="s">
        <v>353</v>
      </c>
      <c r="E373" s="31" t="s">
        <v>334</v>
      </c>
      <c r="F373" s="53" t="s">
        <v>521</v>
      </c>
      <c r="G373" s="31" t="s">
        <v>425</v>
      </c>
      <c r="H373" s="31"/>
      <c r="I373" s="117">
        <f>I374</f>
        <v>1</v>
      </c>
      <c r="J373" s="117"/>
      <c r="K373" s="34">
        <f t="shared" si="36"/>
        <v>1</v>
      </c>
      <c r="L373" s="152"/>
      <c r="M373" s="34">
        <f t="shared" si="33"/>
        <v>1</v>
      </c>
      <c r="N373" s="86"/>
      <c r="O373" s="94">
        <f t="shared" si="34"/>
        <v>1</v>
      </c>
      <c r="P373" s="86"/>
      <c r="Q373" s="94">
        <f t="shared" si="35"/>
        <v>1</v>
      </c>
    </row>
    <row r="374" spans="2:17" ht="12.75">
      <c r="B374" s="50" t="s">
        <v>426</v>
      </c>
      <c r="C374" s="86"/>
      <c r="D374" s="31" t="s">
        <v>353</v>
      </c>
      <c r="E374" s="31" t="s">
        <v>334</v>
      </c>
      <c r="F374" s="53" t="s">
        <v>521</v>
      </c>
      <c r="G374" s="31" t="s">
        <v>427</v>
      </c>
      <c r="H374" s="31"/>
      <c r="I374" s="117">
        <f>I375</f>
        <v>1</v>
      </c>
      <c r="J374" s="117"/>
      <c r="K374" s="34">
        <f t="shared" si="36"/>
        <v>1</v>
      </c>
      <c r="L374" s="152"/>
      <c r="M374" s="34">
        <f t="shared" si="33"/>
        <v>1</v>
      </c>
      <c r="N374" s="86"/>
      <c r="O374" s="94">
        <f t="shared" si="34"/>
        <v>1</v>
      </c>
      <c r="P374" s="86"/>
      <c r="Q374" s="94">
        <f t="shared" si="35"/>
        <v>1</v>
      </c>
    </row>
    <row r="375" spans="2:17" ht="12.75">
      <c r="B375" s="40" t="s">
        <v>413</v>
      </c>
      <c r="C375" s="86"/>
      <c r="D375" s="31" t="s">
        <v>353</v>
      </c>
      <c r="E375" s="31" t="s">
        <v>334</v>
      </c>
      <c r="F375" s="53" t="s">
        <v>521</v>
      </c>
      <c r="G375" s="31" t="s">
        <v>427</v>
      </c>
      <c r="H375" s="31">
        <v>2</v>
      </c>
      <c r="I375" s="117">
        <v>1</v>
      </c>
      <c r="J375" s="117"/>
      <c r="K375" s="34">
        <f t="shared" si="36"/>
        <v>1</v>
      </c>
      <c r="L375" s="152"/>
      <c r="M375" s="34">
        <f t="shared" si="33"/>
        <v>1</v>
      </c>
      <c r="N375" s="86"/>
      <c r="O375" s="94">
        <f t="shared" si="34"/>
        <v>1</v>
      </c>
      <c r="P375" s="86"/>
      <c r="Q375" s="94">
        <f t="shared" si="35"/>
        <v>1</v>
      </c>
    </row>
    <row r="376" spans="2:17" ht="12.75">
      <c r="B376" s="40" t="s">
        <v>314</v>
      </c>
      <c r="C376" s="79"/>
      <c r="D376" s="31" t="s">
        <v>374</v>
      </c>
      <c r="E376" s="31"/>
      <c r="F376" s="72"/>
      <c r="G376" s="31"/>
      <c r="H376" s="31"/>
      <c r="I376" s="118">
        <f aca="true" t="shared" si="37" ref="I376:I381">I377</f>
        <v>55</v>
      </c>
      <c r="J376" s="117"/>
      <c r="K376" s="34">
        <f t="shared" si="36"/>
        <v>55</v>
      </c>
      <c r="L376" s="152"/>
      <c r="M376" s="34">
        <f t="shared" si="33"/>
        <v>55</v>
      </c>
      <c r="N376" s="86"/>
      <c r="O376" s="94">
        <f t="shared" si="34"/>
        <v>55</v>
      </c>
      <c r="P376" s="86"/>
      <c r="Q376" s="94">
        <f t="shared" si="35"/>
        <v>55</v>
      </c>
    </row>
    <row r="377" spans="2:17" ht="12.75">
      <c r="B377" s="40" t="s">
        <v>336</v>
      </c>
      <c r="C377" s="79"/>
      <c r="D377" s="31" t="s">
        <v>374</v>
      </c>
      <c r="E377" s="31" t="s">
        <v>335</v>
      </c>
      <c r="F377" s="31"/>
      <c r="G377" s="31"/>
      <c r="H377" s="31"/>
      <c r="I377" s="117">
        <f t="shared" si="37"/>
        <v>55</v>
      </c>
      <c r="J377" s="117"/>
      <c r="K377" s="34">
        <f t="shared" si="36"/>
        <v>55</v>
      </c>
      <c r="L377" s="152"/>
      <c r="M377" s="34">
        <f t="shared" si="33"/>
        <v>55</v>
      </c>
      <c r="N377" s="86"/>
      <c r="O377" s="94">
        <f t="shared" si="34"/>
        <v>55</v>
      </c>
      <c r="P377" s="86"/>
      <c r="Q377" s="94">
        <f t="shared" si="35"/>
        <v>55</v>
      </c>
    </row>
    <row r="378" spans="2:17" ht="12.75">
      <c r="B378" s="40" t="s">
        <v>528</v>
      </c>
      <c r="C378" s="79"/>
      <c r="D378" s="31" t="s">
        <v>374</v>
      </c>
      <c r="E378" s="31" t="s">
        <v>335</v>
      </c>
      <c r="F378" s="31" t="s">
        <v>497</v>
      </c>
      <c r="G378" s="31"/>
      <c r="H378" s="31"/>
      <c r="I378" s="117">
        <f t="shared" si="37"/>
        <v>55</v>
      </c>
      <c r="J378" s="117"/>
      <c r="K378" s="34">
        <f t="shared" si="36"/>
        <v>55</v>
      </c>
      <c r="L378" s="152"/>
      <c r="M378" s="34">
        <f t="shared" si="33"/>
        <v>55</v>
      </c>
      <c r="N378" s="86"/>
      <c r="O378" s="94">
        <f t="shared" si="34"/>
        <v>55</v>
      </c>
      <c r="P378" s="86"/>
      <c r="Q378" s="94">
        <f t="shared" si="35"/>
        <v>55</v>
      </c>
    </row>
    <row r="379" spans="2:17" ht="25.5">
      <c r="B379" s="40" t="s">
        <v>529</v>
      </c>
      <c r="C379" s="79"/>
      <c r="D379" s="31" t="s">
        <v>374</v>
      </c>
      <c r="E379" s="31" t="s">
        <v>335</v>
      </c>
      <c r="F379" s="31" t="s">
        <v>498</v>
      </c>
      <c r="G379" s="31"/>
      <c r="H379" s="31"/>
      <c r="I379" s="117">
        <f t="shared" si="37"/>
        <v>55</v>
      </c>
      <c r="J379" s="117"/>
      <c r="K379" s="34">
        <f t="shared" si="36"/>
        <v>55</v>
      </c>
      <c r="L379" s="152"/>
      <c r="M379" s="34">
        <f aca="true" t="shared" si="38" ref="M379:M465">K379+L379</f>
        <v>55</v>
      </c>
      <c r="N379" s="86"/>
      <c r="O379" s="94">
        <f t="shared" si="34"/>
        <v>55</v>
      </c>
      <c r="P379" s="86"/>
      <c r="Q379" s="94">
        <f t="shared" si="35"/>
        <v>55</v>
      </c>
    </row>
    <row r="380" spans="2:17" ht="12.75">
      <c r="B380" s="40" t="s">
        <v>499</v>
      </c>
      <c r="C380" s="79"/>
      <c r="D380" s="31" t="s">
        <v>374</v>
      </c>
      <c r="E380" s="31" t="s">
        <v>335</v>
      </c>
      <c r="F380" s="31" t="s">
        <v>498</v>
      </c>
      <c r="G380" s="31" t="s">
        <v>500</v>
      </c>
      <c r="H380" s="31"/>
      <c r="I380" s="117">
        <f t="shared" si="37"/>
        <v>55</v>
      </c>
      <c r="J380" s="117"/>
      <c r="K380" s="34">
        <f t="shared" si="36"/>
        <v>55</v>
      </c>
      <c r="L380" s="152"/>
      <c r="M380" s="34">
        <f t="shared" si="38"/>
        <v>55</v>
      </c>
      <c r="N380" s="86"/>
      <c r="O380" s="94">
        <f t="shared" si="34"/>
        <v>55</v>
      </c>
      <c r="P380" s="86"/>
      <c r="Q380" s="94">
        <f t="shared" si="35"/>
        <v>55</v>
      </c>
    </row>
    <row r="381" spans="2:17" ht="12.75">
      <c r="B381" s="40" t="s">
        <v>630</v>
      </c>
      <c r="C381" s="79"/>
      <c r="D381" s="31" t="s">
        <v>374</v>
      </c>
      <c r="E381" s="31" t="s">
        <v>335</v>
      </c>
      <c r="F381" s="31" t="s">
        <v>498</v>
      </c>
      <c r="G381" s="31" t="s">
        <v>631</v>
      </c>
      <c r="H381" s="31"/>
      <c r="I381" s="117">
        <f t="shared" si="37"/>
        <v>55</v>
      </c>
      <c r="J381" s="117"/>
      <c r="K381" s="34">
        <f t="shared" si="36"/>
        <v>55</v>
      </c>
      <c r="L381" s="152"/>
      <c r="M381" s="34">
        <f t="shared" si="38"/>
        <v>55</v>
      </c>
      <c r="N381" s="86"/>
      <c r="O381" s="94">
        <f t="shared" si="34"/>
        <v>55</v>
      </c>
      <c r="P381" s="86"/>
      <c r="Q381" s="94">
        <f t="shared" si="35"/>
        <v>55</v>
      </c>
    </row>
    <row r="382" spans="2:17" ht="12.75">
      <c r="B382" s="40" t="s">
        <v>413</v>
      </c>
      <c r="C382" s="85"/>
      <c r="D382" s="31" t="s">
        <v>374</v>
      </c>
      <c r="E382" s="31" t="s">
        <v>335</v>
      </c>
      <c r="F382" s="31" t="s">
        <v>498</v>
      </c>
      <c r="G382" s="31" t="s">
        <v>631</v>
      </c>
      <c r="H382" s="31">
        <v>2</v>
      </c>
      <c r="I382" s="117">
        <v>55</v>
      </c>
      <c r="J382" s="117"/>
      <c r="K382" s="34">
        <f t="shared" si="36"/>
        <v>55</v>
      </c>
      <c r="L382" s="152"/>
      <c r="M382" s="34">
        <f t="shared" si="38"/>
        <v>55</v>
      </c>
      <c r="N382" s="86"/>
      <c r="O382" s="94">
        <f t="shared" si="34"/>
        <v>55</v>
      </c>
      <c r="P382" s="86"/>
      <c r="Q382" s="94">
        <f t="shared" si="35"/>
        <v>55</v>
      </c>
    </row>
    <row r="383" spans="2:17" ht="12.75">
      <c r="B383" s="40" t="s">
        <v>316</v>
      </c>
      <c r="C383" s="79"/>
      <c r="D383" s="31" t="s">
        <v>376</v>
      </c>
      <c r="E383" s="31"/>
      <c r="F383" s="31"/>
      <c r="G383" s="31"/>
      <c r="H383" s="31"/>
      <c r="I383" s="117">
        <f>I384+I413+I473+I542</f>
        <v>105737.9</v>
      </c>
      <c r="J383" s="117">
        <f>J384+J413+J473+J542</f>
        <v>961</v>
      </c>
      <c r="K383" s="34">
        <f t="shared" si="36"/>
        <v>106698.9</v>
      </c>
      <c r="L383" s="152">
        <f>L384+L413+L473+L542</f>
        <v>4011.4</v>
      </c>
      <c r="M383" s="34">
        <f t="shared" si="38"/>
        <v>110710.29999999999</v>
      </c>
      <c r="N383" s="86">
        <f>N384+N413+N473+N542</f>
        <v>4120.6</v>
      </c>
      <c r="O383" s="94">
        <f t="shared" si="34"/>
        <v>114830.9</v>
      </c>
      <c r="P383" s="86">
        <f>P384+P413+P473+P542</f>
        <v>3075.4</v>
      </c>
      <c r="Q383" s="94">
        <f t="shared" si="35"/>
        <v>117906.29999999999</v>
      </c>
    </row>
    <row r="384" spans="2:17" ht="12.75">
      <c r="B384" s="40" t="s">
        <v>317</v>
      </c>
      <c r="C384" s="79"/>
      <c r="D384" s="31" t="s">
        <v>376</v>
      </c>
      <c r="E384" s="31" t="s">
        <v>377</v>
      </c>
      <c r="F384" s="30"/>
      <c r="G384" s="30"/>
      <c r="H384" s="30"/>
      <c r="I384" s="117">
        <f>I385+I407</f>
        <v>19808.6</v>
      </c>
      <c r="J384" s="117"/>
      <c r="K384" s="34">
        <f t="shared" si="36"/>
        <v>19808.6</v>
      </c>
      <c r="L384" s="152"/>
      <c r="M384" s="34">
        <f t="shared" si="38"/>
        <v>19808.6</v>
      </c>
      <c r="N384" s="86">
        <f>N385</f>
        <v>1540.3000000000002</v>
      </c>
      <c r="O384" s="94">
        <f t="shared" si="34"/>
        <v>21348.899999999998</v>
      </c>
      <c r="P384" s="86">
        <f>P385+P407</f>
        <v>1887.2</v>
      </c>
      <c r="Q384" s="94">
        <f t="shared" si="35"/>
        <v>23236.1</v>
      </c>
    </row>
    <row r="385" spans="2:17" ht="12.75">
      <c r="B385" s="50" t="s">
        <v>414</v>
      </c>
      <c r="C385" s="80"/>
      <c r="D385" s="31" t="s">
        <v>376</v>
      </c>
      <c r="E385" s="31" t="s">
        <v>377</v>
      </c>
      <c r="F385" s="78" t="s">
        <v>415</v>
      </c>
      <c r="G385" s="31"/>
      <c r="H385" s="31"/>
      <c r="I385" s="117">
        <f>I398+I390</f>
        <v>19798.6</v>
      </c>
      <c r="J385" s="117"/>
      <c r="K385" s="34">
        <f t="shared" si="36"/>
        <v>19798.6</v>
      </c>
      <c r="L385" s="152"/>
      <c r="M385" s="34">
        <f t="shared" si="38"/>
        <v>19798.6</v>
      </c>
      <c r="N385" s="86">
        <f>N386+N390+N394+N398+N404</f>
        <v>1540.3000000000002</v>
      </c>
      <c r="O385" s="94">
        <f t="shared" si="34"/>
        <v>21338.899999999998</v>
      </c>
      <c r="P385" s="86">
        <f>P386+P390+P394+P398+P404</f>
        <v>1887.2</v>
      </c>
      <c r="Q385" s="94">
        <f t="shared" si="35"/>
        <v>23226.1</v>
      </c>
    </row>
    <row r="386" spans="2:17" ht="12.75">
      <c r="B386" s="50" t="s">
        <v>642</v>
      </c>
      <c r="C386" s="80"/>
      <c r="D386" s="31" t="s">
        <v>376</v>
      </c>
      <c r="E386" s="31" t="s">
        <v>377</v>
      </c>
      <c r="F386" s="78" t="s">
        <v>641</v>
      </c>
      <c r="G386" s="31"/>
      <c r="H386" s="31"/>
      <c r="I386" s="117"/>
      <c r="J386" s="117"/>
      <c r="K386" s="34"/>
      <c r="L386" s="152"/>
      <c r="M386" s="34"/>
      <c r="N386" s="86">
        <f>N387</f>
        <v>1159.8</v>
      </c>
      <c r="O386" s="94">
        <f t="shared" si="34"/>
        <v>1159.8</v>
      </c>
      <c r="P386" s="86"/>
      <c r="Q386" s="94">
        <f t="shared" si="35"/>
        <v>1159.8</v>
      </c>
    </row>
    <row r="387" spans="2:17" ht="12.75">
      <c r="B387" s="40" t="s">
        <v>499</v>
      </c>
      <c r="C387" s="80"/>
      <c r="D387" s="31" t="s">
        <v>376</v>
      </c>
      <c r="E387" s="31" t="s">
        <v>377</v>
      </c>
      <c r="F387" s="78" t="s">
        <v>641</v>
      </c>
      <c r="G387" s="31" t="s">
        <v>500</v>
      </c>
      <c r="H387" s="31"/>
      <c r="I387" s="117"/>
      <c r="J387" s="117"/>
      <c r="K387" s="34"/>
      <c r="L387" s="152"/>
      <c r="M387" s="34"/>
      <c r="N387" s="86">
        <f>N388</f>
        <v>1159.8</v>
      </c>
      <c r="O387" s="94">
        <f t="shared" si="34"/>
        <v>1159.8</v>
      </c>
      <c r="P387" s="86"/>
      <c r="Q387" s="94">
        <f t="shared" si="35"/>
        <v>1159.8</v>
      </c>
    </row>
    <row r="388" spans="2:17" ht="12.75">
      <c r="B388" s="40" t="s">
        <v>630</v>
      </c>
      <c r="C388" s="80"/>
      <c r="D388" s="31" t="s">
        <v>376</v>
      </c>
      <c r="E388" s="31" t="s">
        <v>377</v>
      </c>
      <c r="F388" s="78" t="s">
        <v>641</v>
      </c>
      <c r="G388" s="31" t="s">
        <v>631</v>
      </c>
      <c r="H388" s="31"/>
      <c r="I388" s="117"/>
      <c r="J388" s="117"/>
      <c r="K388" s="34"/>
      <c r="L388" s="152"/>
      <c r="M388" s="34"/>
      <c r="N388" s="86">
        <f>N389</f>
        <v>1159.8</v>
      </c>
      <c r="O388" s="94">
        <f t="shared" si="34"/>
        <v>1159.8</v>
      </c>
      <c r="P388" s="86"/>
      <c r="Q388" s="94">
        <f t="shared" si="35"/>
        <v>1159.8</v>
      </c>
    </row>
    <row r="389" spans="2:17" ht="12.75">
      <c r="B389" s="50" t="s">
        <v>392</v>
      </c>
      <c r="C389" s="80"/>
      <c r="D389" s="31" t="s">
        <v>376</v>
      </c>
      <c r="E389" s="31" t="s">
        <v>377</v>
      </c>
      <c r="F389" s="78" t="s">
        <v>641</v>
      </c>
      <c r="G389" s="31" t="s">
        <v>631</v>
      </c>
      <c r="H389" s="31" t="s">
        <v>405</v>
      </c>
      <c r="I389" s="117"/>
      <c r="J389" s="117"/>
      <c r="K389" s="34"/>
      <c r="L389" s="152"/>
      <c r="M389" s="34"/>
      <c r="N389" s="86">
        <v>1159.8</v>
      </c>
      <c r="O389" s="94">
        <f aca="true" t="shared" si="39" ref="O389:O397">M389+N389</f>
        <v>1159.8</v>
      </c>
      <c r="P389" s="86"/>
      <c r="Q389" s="94">
        <f t="shared" si="35"/>
        <v>1159.8</v>
      </c>
    </row>
    <row r="390" spans="2:17" ht="63.75">
      <c r="B390" s="50" t="s">
        <v>12</v>
      </c>
      <c r="C390" s="77"/>
      <c r="D390" s="31" t="s">
        <v>376</v>
      </c>
      <c r="E390" s="31" t="s">
        <v>377</v>
      </c>
      <c r="F390" s="72" t="s">
        <v>509</v>
      </c>
      <c r="G390" s="19"/>
      <c r="H390" s="31"/>
      <c r="I390" s="117">
        <f>I391</f>
        <v>8262</v>
      </c>
      <c r="J390" s="117"/>
      <c r="K390" s="34">
        <f>I390+J390</f>
        <v>8262</v>
      </c>
      <c r="L390" s="152"/>
      <c r="M390" s="34">
        <f>K390+L390</f>
        <v>8262</v>
      </c>
      <c r="N390" s="86"/>
      <c r="O390" s="94">
        <f t="shared" si="39"/>
        <v>8262</v>
      </c>
      <c r="P390" s="86"/>
      <c r="Q390" s="94">
        <f t="shared" si="35"/>
        <v>8262</v>
      </c>
    </row>
    <row r="391" spans="2:17" ht="12.75">
      <c r="B391" s="40" t="s">
        <v>499</v>
      </c>
      <c r="C391" s="79"/>
      <c r="D391" s="31" t="s">
        <v>376</v>
      </c>
      <c r="E391" s="31" t="s">
        <v>377</v>
      </c>
      <c r="F391" s="72" t="s">
        <v>509</v>
      </c>
      <c r="G391" s="31" t="s">
        <v>500</v>
      </c>
      <c r="H391" s="31"/>
      <c r="I391" s="117">
        <f>I392</f>
        <v>8262</v>
      </c>
      <c r="J391" s="117"/>
      <c r="K391" s="34">
        <f>I391+J391</f>
        <v>8262</v>
      </c>
      <c r="L391" s="152"/>
      <c r="M391" s="34">
        <f>K391+L391</f>
        <v>8262</v>
      </c>
      <c r="N391" s="86"/>
      <c r="O391" s="94">
        <f t="shared" si="39"/>
        <v>8262</v>
      </c>
      <c r="P391" s="86"/>
      <c r="Q391" s="94">
        <f t="shared" si="35"/>
        <v>8262</v>
      </c>
    </row>
    <row r="392" spans="2:17" ht="25.5">
      <c r="B392" s="40" t="s">
        <v>260</v>
      </c>
      <c r="C392" s="79"/>
      <c r="D392" s="31" t="s">
        <v>376</v>
      </c>
      <c r="E392" s="31" t="s">
        <v>377</v>
      </c>
      <c r="F392" s="72" t="s">
        <v>509</v>
      </c>
      <c r="G392" s="31" t="s">
        <v>259</v>
      </c>
      <c r="H392" s="31"/>
      <c r="I392" s="117">
        <f>I393</f>
        <v>8262</v>
      </c>
      <c r="J392" s="117"/>
      <c r="K392" s="34">
        <f>I392+J392</f>
        <v>8262</v>
      </c>
      <c r="L392" s="152"/>
      <c r="M392" s="34">
        <f>K392+L392</f>
        <v>8262</v>
      </c>
      <c r="N392" s="86"/>
      <c r="O392" s="94">
        <f t="shared" si="39"/>
        <v>8262</v>
      </c>
      <c r="P392" s="86"/>
      <c r="Q392" s="94">
        <f t="shared" si="35"/>
        <v>8262</v>
      </c>
    </row>
    <row r="393" spans="2:17" ht="12.75">
      <c r="B393" s="40" t="s">
        <v>391</v>
      </c>
      <c r="C393" s="85"/>
      <c r="D393" s="31" t="s">
        <v>376</v>
      </c>
      <c r="E393" s="31" t="s">
        <v>377</v>
      </c>
      <c r="F393" s="72" t="s">
        <v>509</v>
      </c>
      <c r="G393" s="31" t="s">
        <v>259</v>
      </c>
      <c r="H393" s="31">
        <v>3</v>
      </c>
      <c r="I393" s="117">
        <v>8262</v>
      </c>
      <c r="J393" s="117"/>
      <c r="K393" s="34">
        <f>I393+J393</f>
        <v>8262</v>
      </c>
      <c r="L393" s="152"/>
      <c r="M393" s="34">
        <f>K393+L393</f>
        <v>8262</v>
      </c>
      <c r="N393" s="86"/>
      <c r="O393" s="94">
        <f t="shared" si="39"/>
        <v>8262</v>
      </c>
      <c r="P393" s="86"/>
      <c r="Q393" s="94">
        <f t="shared" si="35"/>
        <v>8262</v>
      </c>
    </row>
    <row r="394" spans="2:17" ht="25.5">
      <c r="B394" s="50" t="s">
        <v>644</v>
      </c>
      <c r="C394" s="80"/>
      <c r="D394" s="31" t="s">
        <v>376</v>
      </c>
      <c r="E394" s="31" t="s">
        <v>377</v>
      </c>
      <c r="F394" s="78" t="s">
        <v>643</v>
      </c>
      <c r="G394" s="31"/>
      <c r="H394" s="31"/>
      <c r="I394" s="117"/>
      <c r="J394" s="117"/>
      <c r="K394" s="34"/>
      <c r="L394" s="152"/>
      <c r="M394" s="34"/>
      <c r="N394" s="86"/>
      <c r="O394" s="94">
        <f t="shared" si="39"/>
        <v>0</v>
      </c>
      <c r="P394" s="86">
        <f>P395</f>
        <v>209.5</v>
      </c>
      <c r="Q394" s="94">
        <f t="shared" si="35"/>
        <v>209.5</v>
      </c>
    </row>
    <row r="395" spans="2:17" ht="12.75">
      <c r="B395" s="40" t="s">
        <v>499</v>
      </c>
      <c r="C395" s="80"/>
      <c r="D395" s="31" t="s">
        <v>376</v>
      </c>
      <c r="E395" s="31" t="s">
        <v>377</v>
      </c>
      <c r="F395" s="78" t="s">
        <v>643</v>
      </c>
      <c r="G395" s="31" t="s">
        <v>500</v>
      </c>
      <c r="H395" s="31"/>
      <c r="I395" s="117"/>
      <c r="J395" s="117"/>
      <c r="K395" s="34"/>
      <c r="L395" s="152"/>
      <c r="M395" s="34"/>
      <c r="N395" s="86"/>
      <c r="O395" s="94">
        <f t="shared" si="39"/>
        <v>0</v>
      </c>
      <c r="P395" s="86">
        <f>P396</f>
        <v>209.5</v>
      </c>
      <c r="Q395" s="94">
        <f t="shared" si="35"/>
        <v>209.5</v>
      </c>
    </row>
    <row r="396" spans="2:17" ht="12.75">
      <c r="B396" s="40" t="s">
        <v>630</v>
      </c>
      <c r="C396" s="80"/>
      <c r="D396" s="31" t="s">
        <v>376</v>
      </c>
      <c r="E396" s="31" t="s">
        <v>377</v>
      </c>
      <c r="F396" s="78" t="s">
        <v>643</v>
      </c>
      <c r="G396" s="31" t="s">
        <v>631</v>
      </c>
      <c r="H396" s="31"/>
      <c r="I396" s="117"/>
      <c r="J396" s="117"/>
      <c r="K396" s="34"/>
      <c r="L396" s="152"/>
      <c r="M396" s="34"/>
      <c r="N396" s="86"/>
      <c r="O396" s="94">
        <f t="shared" si="39"/>
        <v>0</v>
      </c>
      <c r="P396" s="86">
        <f>P397</f>
        <v>209.5</v>
      </c>
      <c r="Q396" s="94">
        <f t="shared" si="35"/>
        <v>209.5</v>
      </c>
    </row>
    <row r="397" spans="2:17" ht="12.75">
      <c r="B397" s="40" t="s">
        <v>391</v>
      </c>
      <c r="C397" s="80"/>
      <c r="D397" s="31" t="s">
        <v>376</v>
      </c>
      <c r="E397" s="31" t="s">
        <v>377</v>
      </c>
      <c r="F397" s="78" t="s">
        <v>643</v>
      </c>
      <c r="G397" s="31" t="s">
        <v>631</v>
      </c>
      <c r="H397" s="31" t="s">
        <v>33</v>
      </c>
      <c r="I397" s="117"/>
      <c r="J397" s="117"/>
      <c r="K397" s="34"/>
      <c r="L397" s="152"/>
      <c r="M397" s="34"/>
      <c r="N397" s="86"/>
      <c r="O397" s="94">
        <f t="shared" si="39"/>
        <v>0</v>
      </c>
      <c r="P397" s="86">
        <v>209.5</v>
      </c>
      <c r="Q397" s="94">
        <f t="shared" si="35"/>
        <v>209.5</v>
      </c>
    </row>
    <row r="398" spans="2:17" ht="12.75">
      <c r="B398" s="40" t="s">
        <v>507</v>
      </c>
      <c r="C398" s="79"/>
      <c r="D398" s="31" t="s">
        <v>376</v>
      </c>
      <c r="E398" s="31" t="s">
        <v>377</v>
      </c>
      <c r="F398" s="78" t="s">
        <v>508</v>
      </c>
      <c r="G398" s="31"/>
      <c r="H398" s="31"/>
      <c r="I398" s="117">
        <f>I399</f>
        <v>11536.6</v>
      </c>
      <c r="J398" s="117"/>
      <c r="K398" s="34">
        <f t="shared" si="36"/>
        <v>11536.6</v>
      </c>
      <c r="L398" s="152"/>
      <c r="M398" s="34">
        <f t="shared" si="38"/>
        <v>11536.6</v>
      </c>
      <c r="N398" s="86">
        <f>N399</f>
        <v>300.1</v>
      </c>
      <c r="O398" s="94">
        <f t="shared" si="34"/>
        <v>11836.7</v>
      </c>
      <c r="P398" s="86">
        <f>P399</f>
        <v>1677.7</v>
      </c>
      <c r="Q398" s="94">
        <f t="shared" si="35"/>
        <v>13514.400000000001</v>
      </c>
    </row>
    <row r="399" spans="2:17" ht="12.75">
      <c r="B399" s="40" t="s">
        <v>499</v>
      </c>
      <c r="C399" s="79"/>
      <c r="D399" s="31" t="s">
        <v>376</v>
      </c>
      <c r="E399" s="31" t="s">
        <v>377</v>
      </c>
      <c r="F399" s="78" t="s">
        <v>508</v>
      </c>
      <c r="G399" s="31" t="s">
        <v>500</v>
      </c>
      <c r="H399" s="31"/>
      <c r="I399" s="117">
        <f>I400+I402</f>
        <v>11536.6</v>
      </c>
      <c r="J399" s="117"/>
      <c r="K399" s="34">
        <f t="shared" si="36"/>
        <v>11536.6</v>
      </c>
      <c r="L399" s="152"/>
      <c r="M399" s="34">
        <f t="shared" si="38"/>
        <v>11536.6</v>
      </c>
      <c r="N399" s="86">
        <f>N400+N402</f>
        <v>300.1</v>
      </c>
      <c r="O399" s="94">
        <f t="shared" si="34"/>
        <v>11836.7</v>
      </c>
      <c r="P399" s="86">
        <f>P400</f>
        <v>1677.7</v>
      </c>
      <c r="Q399" s="94">
        <f t="shared" si="35"/>
        <v>13514.400000000001</v>
      </c>
    </row>
    <row r="400" spans="2:17" ht="25.5">
      <c r="B400" s="40" t="s">
        <v>260</v>
      </c>
      <c r="C400" s="79"/>
      <c r="D400" s="31" t="s">
        <v>376</v>
      </c>
      <c r="E400" s="31" t="s">
        <v>377</v>
      </c>
      <c r="F400" s="78" t="s">
        <v>508</v>
      </c>
      <c r="G400" s="31" t="s">
        <v>259</v>
      </c>
      <c r="H400" s="31"/>
      <c r="I400" s="117">
        <f>I401</f>
        <v>11294</v>
      </c>
      <c r="J400" s="117"/>
      <c r="K400" s="34">
        <f t="shared" si="36"/>
        <v>11294</v>
      </c>
      <c r="L400" s="152"/>
      <c r="M400" s="34">
        <f t="shared" si="38"/>
        <v>11294</v>
      </c>
      <c r="N400" s="86">
        <f>N401</f>
        <v>300.1</v>
      </c>
      <c r="O400" s="94">
        <f t="shared" si="34"/>
        <v>11594.1</v>
      </c>
      <c r="P400" s="86">
        <f>P401</f>
        <v>1677.7</v>
      </c>
      <c r="Q400" s="94">
        <f t="shared" si="35"/>
        <v>13271.800000000001</v>
      </c>
    </row>
    <row r="401" spans="2:17" ht="12.75">
      <c r="B401" s="40" t="s">
        <v>413</v>
      </c>
      <c r="C401" s="85"/>
      <c r="D401" s="31" t="s">
        <v>376</v>
      </c>
      <c r="E401" s="31" t="s">
        <v>377</v>
      </c>
      <c r="F401" s="78" t="s">
        <v>508</v>
      </c>
      <c r="G401" s="31" t="s">
        <v>259</v>
      </c>
      <c r="H401" s="31">
        <v>2</v>
      </c>
      <c r="I401" s="118">
        <v>11294</v>
      </c>
      <c r="J401" s="117"/>
      <c r="K401" s="34">
        <f t="shared" si="36"/>
        <v>11294</v>
      </c>
      <c r="L401" s="152"/>
      <c r="M401" s="34">
        <f t="shared" si="38"/>
        <v>11294</v>
      </c>
      <c r="N401" s="86">
        <v>300.1</v>
      </c>
      <c r="O401" s="94">
        <f t="shared" si="34"/>
        <v>11594.1</v>
      </c>
      <c r="P401" s="86">
        <v>1677.7</v>
      </c>
      <c r="Q401" s="94">
        <f t="shared" si="35"/>
        <v>13271.800000000001</v>
      </c>
    </row>
    <row r="402" spans="2:17" ht="12.75">
      <c r="B402" s="40" t="s">
        <v>630</v>
      </c>
      <c r="C402" s="79"/>
      <c r="D402" s="31" t="s">
        <v>376</v>
      </c>
      <c r="E402" s="31" t="s">
        <v>377</v>
      </c>
      <c r="F402" s="78" t="s">
        <v>508</v>
      </c>
      <c r="G402" s="19">
        <v>612</v>
      </c>
      <c r="H402" s="31"/>
      <c r="I402" s="117">
        <f>I403</f>
        <v>242.6</v>
      </c>
      <c r="J402" s="117"/>
      <c r="K402" s="34">
        <f t="shared" si="36"/>
        <v>242.6</v>
      </c>
      <c r="L402" s="152"/>
      <c r="M402" s="34">
        <f t="shared" si="38"/>
        <v>242.6</v>
      </c>
      <c r="N402" s="86"/>
      <c r="O402" s="94">
        <f t="shared" si="34"/>
        <v>242.6</v>
      </c>
      <c r="P402" s="86"/>
      <c r="Q402" s="94">
        <f t="shared" si="35"/>
        <v>242.6</v>
      </c>
    </row>
    <row r="403" spans="2:17" ht="12.75">
      <c r="B403" s="40" t="s">
        <v>413</v>
      </c>
      <c r="C403" s="85"/>
      <c r="D403" s="31" t="s">
        <v>376</v>
      </c>
      <c r="E403" s="31" t="s">
        <v>377</v>
      </c>
      <c r="F403" s="78" t="s">
        <v>508</v>
      </c>
      <c r="G403" s="19">
        <v>612</v>
      </c>
      <c r="H403" s="31">
        <v>2</v>
      </c>
      <c r="I403" s="117">
        <v>242.6</v>
      </c>
      <c r="J403" s="117"/>
      <c r="K403" s="34">
        <f t="shared" si="36"/>
        <v>242.6</v>
      </c>
      <c r="L403" s="152"/>
      <c r="M403" s="34">
        <f t="shared" si="38"/>
        <v>242.6</v>
      </c>
      <c r="N403" s="86"/>
      <c r="O403" s="94">
        <f t="shared" si="34"/>
        <v>242.6</v>
      </c>
      <c r="P403" s="86"/>
      <c r="Q403" s="94">
        <f t="shared" si="35"/>
        <v>242.6</v>
      </c>
    </row>
    <row r="404" spans="2:17" ht="25.5">
      <c r="B404" s="40" t="s">
        <v>366</v>
      </c>
      <c r="C404" s="85"/>
      <c r="D404" s="31" t="s">
        <v>376</v>
      </c>
      <c r="E404" s="31" t="s">
        <v>377</v>
      </c>
      <c r="F404" s="78" t="s">
        <v>645</v>
      </c>
      <c r="G404" s="19"/>
      <c r="H404" s="31"/>
      <c r="I404" s="117"/>
      <c r="J404" s="117"/>
      <c r="K404" s="34"/>
      <c r="L404" s="152"/>
      <c r="M404" s="34"/>
      <c r="N404" s="86">
        <f>N405</f>
        <v>80.4</v>
      </c>
      <c r="O404" s="94">
        <f t="shared" si="34"/>
        <v>80.4</v>
      </c>
      <c r="P404" s="86"/>
      <c r="Q404" s="94">
        <f t="shared" si="35"/>
        <v>80.4</v>
      </c>
    </row>
    <row r="405" spans="2:17" ht="12.75">
      <c r="B405" s="40" t="s">
        <v>630</v>
      </c>
      <c r="C405" s="85"/>
      <c r="D405" s="31" t="s">
        <v>376</v>
      </c>
      <c r="E405" s="31" t="s">
        <v>377</v>
      </c>
      <c r="F405" s="78" t="s">
        <v>645</v>
      </c>
      <c r="G405" s="19">
        <v>612</v>
      </c>
      <c r="H405" s="31"/>
      <c r="I405" s="117"/>
      <c r="J405" s="117"/>
      <c r="K405" s="34"/>
      <c r="L405" s="152"/>
      <c r="M405" s="34"/>
      <c r="N405" s="86">
        <f>N406</f>
        <v>80.4</v>
      </c>
      <c r="O405" s="94">
        <f t="shared" si="34"/>
        <v>80.4</v>
      </c>
      <c r="P405" s="86"/>
      <c r="Q405" s="94">
        <f t="shared" si="35"/>
        <v>80.4</v>
      </c>
    </row>
    <row r="406" spans="2:17" ht="12.75">
      <c r="B406" s="40" t="s">
        <v>413</v>
      </c>
      <c r="C406" s="85"/>
      <c r="D406" s="31" t="s">
        <v>376</v>
      </c>
      <c r="E406" s="31" t="s">
        <v>377</v>
      </c>
      <c r="F406" s="78" t="s">
        <v>645</v>
      </c>
      <c r="G406" s="19">
        <v>612</v>
      </c>
      <c r="H406" s="31">
        <v>2</v>
      </c>
      <c r="I406" s="117"/>
      <c r="J406" s="117"/>
      <c r="K406" s="34"/>
      <c r="L406" s="152"/>
      <c r="M406" s="34"/>
      <c r="N406" s="86">
        <v>80.4</v>
      </c>
      <c r="O406" s="94">
        <f t="shared" si="34"/>
        <v>80.4</v>
      </c>
      <c r="P406" s="86"/>
      <c r="Q406" s="94">
        <f t="shared" si="35"/>
        <v>80.4</v>
      </c>
    </row>
    <row r="407" spans="2:17" ht="12.75">
      <c r="B407" s="40" t="s">
        <v>484</v>
      </c>
      <c r="C407" s="85"/>
      <c r="D407" s="31" t="s">
        <v>376</v>
      </c>
      <c r="E407" s="31" t="s">
        <v>377</v>
      </c>
      <c r="F407" s="78" t="s">
        <v>485</v>
      </c>
      <c r="G407" s="19"/>
      <c r="H407" s="31"/>
      <c r="I407" s="117">
        <f>I408</f>
        <v>10</v>
      </c>
      <c r="J407" s="117"/>
      <c r="K407" s="34">
        <f t="shared" si="36"/>
        <v>10</v>
      </c>
      <c r="L407" s="152"/>
      <c r="M407" s="34">
        <f t="shared" si="38"/>
        <v>10</v>
      </c>
      <c r="N407" s="86"/>
      <c r="O407" s="94">
        <f t="shared" si="34"/>
        <v>10</v>
      </c>
      <c r="P407" s="86"/>
      <c r="Q407" s="94">
        <f aca="true" t="shared" si="40" ref="Q407:Q470">O407+P407</f>
        <v>10</v>
      </c>
    </row>
    <row r="408" spans="2:17" ht="25.5">
      <c r="B408" s="40" t="s">
        <v>510</v>
      </c>
      <c r="C408" s="79"/>
      <c r="D408" s="31" t="s">
        <v>376</v>
      </c>
      <c r="E408" s="31" t="s">
        <v>377</v>
      </c>
      <c r="F408" s="78" t="s">
        <v>511</v>
      </c>
      <c r="G408" s="19"/>
      <c r="H408" s="31"/>
      <c r="I408" s="117">
        <f>I409</f>
        <v>10</v>
      </c>
      <c r="J408" s="117"/>
      <c r="K408" s="34">
        <f t="shared" si="36"/>
        <v>10</v>
      </c>
      <c r="L408" s="152"/>
      <c r="M408" s="34">
        <f t="shared" si="38"/>
        <v>10</v>
      </c>
      <c r="N408" s="86"/>
      <c r="O408" s="94">
        <f t="shared" si="34"/>
        <v>10</v>
      </c>
      <c r="P408" s="86"/>
      <c r="Q408" s="94">
        <f t="shared" si="40"/>
        <v>10</v>
      </c>
    </row>
    <row r="409" spans="2:17" ht="25.5">
      <c r="B409" s="40" t="s">
        <v>512</v>
      </c>
      <c r="C409" s="79"/>
      <c r="D409" s="31" t="s">
        <v>376</v>
      </c>
      <c r="E409" s="31" t="s">
        <v>377</v>
      </c>
      <c r="F409" s="72" t="s">
        <v>513</v>
      </c>
      <c r="G409" s="19"/>
      <c r="H409" s="31"/>
      <c r="I409" s="117">
        <f>I410</f>
        <v>10</v>
      </c>
      <c r="J409" s="117"/>
      <c r="K409" s="34">
        <f t="shared" si="36"/>
        <v>10</v>
      </c>
      <c r="L409" s="152"/>
      <c r="M409" s="34">
        <f t="shared" si="38"/>
        <v>10</v>
      </c>
      <c r="N409" s="86"/>
      <c r="O409" s="94">
        <f t="shared" si="34"/>
        <v>10</v>
      </c>
      <c r="P409" s="86"/>
      <c r="Q409" s="94">
        <f t="shared" si="40"/>
        <v>10</v>
      </c>
    </row>
    <row r="410" spans="2:17" ht="12.75">
      <c r="B410" s="40" t="s">
        <v>499</v>
      </c>
      <c r="C410" s="79"/>
      <c r="D410" s="31" t="s">
        <v>376</v>
      </c>
      <c r="E410" s="31" t="s">
        <v>377</v>
      </c>
      <c r="F410" s="72" t="s">
        <v>513</v>
      </c>
      <c r="G410" s="31" t="s">
        <v>500</v>
      </c>
      <c r="H410" s="31"/>
      <c r="I410" s="117">
        <f>I411</f>
        <v>10</v>
      </c>
      <c r="J410" s="117"/>
      <c r="K410" s="34">
        <f t="shared" si="36"/>
        <v>10</v>
      </c>
      <c r="L410" s="152"/>
      <c r="M410" s="34">
        <f t="shared" si="38"/>
        <v>10</v>
      </c>
      <c r="N410" s="86"/>
      <c r="O410" s="94">
        <f t="shared" si="34"/>
        <v>10</v>
      </c>
      <c r="P410" s="86"/>
      <c r="Q410" s="94">
        <f t="shared" si="40"/>
        <v>10</v>
      </c>
    </row>
    <row r="411" spans="2:17" ht="12.75">
      <c r="B411" s="40" t="s">
        <v>630</v>
      </c>
      <c r="C411" s="79"/>
      <c r="D411" s="31" t="s">
        <v>376</v>
      </c>
      <c r="E411" s="31" t="s">
        <v>377</v>
      </c>
      <c r="F411" s="72" t="s">
        <v>513</v>
      </c>
      <c r="G411" s="19">
        <v>612</v>
      </c>
      <c r="H411" s="31"/>
      <c r="I411" s="117">
        <f>I412</f>
        <v>10</v>
      </c>
      <c r="J411" s="117"/>
      <c r="K411" s="34">
        <f t="shared" si="36"/>
        <v>10</v>
      </c>
      <c r="L411" s="152"/>
      <c r="M411" s="34">
        <f t="shared" si="38"/>
        <v>10</v>
      </c>
      <c r="N411" s="86"/>
      <c r="O411" s="94">
        <f t="shared" si="34"/>
        <v>10</v>
      </c>
      <c r="P411" s="86"/>
      <c r="Q411" s="94">
        <f t="shared" si="40"/>
        <v>10</v>
      </c>
    </row>
    <row r="412" spans="2:17" ht="12.75">
      <c r="B412" s="40" t="s">
        <v>413</v>
      </c>
      <c r="C412" s="85"/>
      <c r="D412" s="31" t="s">
        <v>376</v>
      </c>
      <c r="E412" s="31" t="s">
        <v>377</v>
      </c>
      <c r="F412" s="72" t="s">
        <v>513</v>
      </c>
      <c r="G412" s="19">
        <v>612</v>
      </c>
      <c r="H412" s="31">
        <v>2</v>
      </c>
      <c r="I412" s="117">
        <v>10</v>
      </c>
      <c r="J412" s="117"/>
      <c r="K412" s="34">
        <f t="shared" si="36"/>
        <v>10</v>
      </c>
      <c r="L412" s="152"/>
      <c r="M412" s="34">
        <f t="shared" si="38"/>
        <v>10</v>
      </c>
      <c r="N412" s="86"/>
      <c r="O412" s="94">
        <f t="shared" si="34"/>
        <v>10</v>
      </c>
      <c r="P412" s="86"/>
      <c r="Q412" s="94">
        <f t="shared" si="40"/>
        <v>10</v>
      </c>
    </row>
    <row r="413" spans="2:17" ht="12.75">
      <c r="B413" s="40" t="s">
        <v>318</v>
      </c>
      <c r="C413" s="79"/>
      <c r="D413" s="31" t="s">
        <v>376</v>
      </c>
      <c r="E413" s="31" t="s">
        <v>378</v>
      </c>
      <c r="F413" s="31"/>
      <c r="G413" s="31"/>
      <c r="H413" s="31"/>
      <c r="I413" s="117">
        <f>I414+I452</f>
        <v>83602</v>
      </c>
      <c r="J413" s="117">
        <f>J414+J452</f>
        <v>970</v>
      </c>
      <c r="K413" s="34">
        <f t="shared" si="36"/>
        <v>84572</v>
      </c>
      <c r="L413" s="152">
        <f>L414+L452</f>
        <v>4011.4</v>
      </c>
      <c r="M413" s="34">
        <f t="shared" si="38"/>
        <v>88583.4</v>
      </c>
      <c r="N413" s="86">
        <f>N414+N452</f>
        <v>2580.3</v>
      </c>
      <c r="O413" s="94">
        <f t="shared" si="34"/>
        <v>91163.7</v>
      </c>
      <c r="P413" s="86">
        <f>P414+P452</f>
        <v>918.7000000000002</v>
      </c>
      <c r="Q413" s="94">
        <f t="shared" si="40"/>
        <v>92082.4</v>
      </c>
    </row>
    <row r="414" spans="2:17" ht="12.75">
      <c r="B414" s="50" t="s">
        <v>414</v>
      </c>
      <c r="C414" s="80"/>
      <c r="D414" s="31" t="s">
        <v>376</v>
      </c>
      <c r="E414" s="31" t="s">
        <v>378</v>
      </c>
      <c r="F414" s="78" t="s">
        <v>415</v>
      </c>
      <c r="G414" s="31"/>
      <c r="H414" s="31"/>
      <c r="I414" s="117">
        <f>I423+I427+I419+I434+I440</f>
        <v>82927.7</v>
      </c>
      <c r="J414" s="117">
        <f>J419+J423+J427+J431</f>
        <v>970</v>
      </c>
      <c r="K414" s="34">
        <f>I414+J414</f>
        <v>83897.7</v>
      </c>
      <c r="L414" s="34">
        <f>L419+L423+L427+L431+L434+L440+L444</f>
        <v>4011.4</v>
      </c>
      <c r="M414" s="34">
        <f>K414+L414</f>
        <v>87909.09999999999</v>
      </c>
      <c r="N414" s="86">
        <f>N415+N419+N423+N427+N431+N434+N440+N444</f>
        <v>2660.7000000000003</v>
      </c>
      <c r="O414" s="94">
        <f>M414+N414</f>
        <v>90569.79999999999</v>
      </c>
      <c r="P414" s="86">
        <f>P415+P419+P423+P427+P431+P434+P440+P444+P448</f>
        <v>1035.3000000000002</v>
      </c>
      <c r="Q414" s="94">
        <f t="shared" si="40"/>
        <v>91605.09999999999</v>
      </c>
    </row>
    <row r="415" spans="2:17" ht="25.5">
      <c r="B415" s="40" t="s">
        <v>365</v>
      </c>
      <c r="C415" s="79"/>
      <c r="D415" s="31" t="s">
        <v>376</v>
      </c>
      <c r="E415" s="31" t="s">
        <v>378</v>
      </c>
      <c r="F415" s="31" t="s">
        <v>646</v>
      </c>
      <c r="G415" s="31"/>
      <c r="H415" s="31"/>
      <c r="I415" s="117"/>
      <c r="J415" s="117"/>
      <c r="K415" s="34"/>
      <c r="L415" s="152"/>
      <c r="M415" s="34"/>
      <c r="N415" s="86">
        <f>N416</f>
        <v>980</v>
      </c>
      <c r="O415" s="94">
        <f>M415+N415</f>
        <v>980</v>
      </c>
      <c r="P415" s="86"/>
      <c r="Q415" s="94">
        <f t="shared" si="40"/>
        <v>980</v>
      </c>
    </row>
    <row r="416" spans="2:17" ht="12.75">
      <c r="B416" s="40" t="s">
        <v>499</v>
      </c>
      <c r="C416" s="79"/>
      <c r="D416" s="31" t="s">
        <v>376</v>
      </c>
      <c r="E416" s="31" t="s">
        <v>378</v>
      </c>
      <c r="F416" s="31" t="s">
        <v>646</v>
      </c>
      <c r="G416" s="31" t="s">
        <v>500</v>
      </c>
      <c r="H416" s="31"/>
      <c r="I416" s="117"/>
      <c r="J416" s="117"/>
      <c r="K416" s="34"/>
      <c r="L416" s="152"/>
      <c r="M416" s="34"/>
      <c r="N416" s="86">
        <f>N417</f>
        <v>980</v>
      </c>
      <c r="O416" s="94">
        <f>M416+N416</f>
        <v>980</v>
      </c>
      <c r="P416" s="86"/>
      <c r="Q416" s="94">
        <f t="shared" si="40"/>
        <v>980</v>
      </c>
    </row>
    <row r="417" spans="2:17" ht="12.75">
      <c r="B417" s="40" t="s">
        <v>630</v>
      </c>
      <c r="C417" s="79"/>
      <c r="D417" s="31" t="s">
        <v>376</v>
      </c>
      <c r="E417" s="31" t="s">
        <v>378</v>
      </c>
      <c r="F417" s="31" t="s">
        <v>646</v>
      </c>
      <c r="G417" s="31" t="s">
        <v>631</v>
      </c>
      <c r="H417" s="31"/>
      <c r="I417" s="117"/>
      <c r="J417" s="117"/>
      <c r="K417" s="34"/>
      <c r="L417" s="152"/>
      <c r="M417" s="34"/>
      <c r="N417" s="86">
        <f>N418</f>
        <v>980</v>
      </c>
      <c r="O417" s="94">
        <f>M417+N417</f>
        <v>980</v>
      </c>
      <c r="P417" s="86"/>
      <c r="Q417" s="94">
        <f t="shared" si="40"/>
        <v>980</v>
      </c>
    </row>
    <row r="418" spans="2:17" ht="12.75">
      <c r="B418" s="40" t="s">
        <v>392</v>
      </c>
      <c r="C418" s="79"/>
      <c r="D418" s="31" t="s">
        <v>376</v>
      </c>
      <c r="E418" s="31" t="s">
        <v>378</v>
      </c>
      <c r="F418" s="31" t="s">
        <v>646</v>
      </c>
      <c r="G418" s="31" t="s">
        <v>631</v>
      </c>
      <c r="H418" s="31" t="s">
        <v>405</v>
      </c>
      <c r="I418" s="117"/>
      <c r="J418" s="117"/>
      <c r="K418" s="34"/>
      <c r="L418" s="152"/>
      <c r="M418" s="34"/>
      <c r="N418" s="86">
        <v>980</v>
      </c>
      <c r="O418" s="94">
        <f>M418+N418</f>
        <v>980</v>
      </c>
      <c r="P418" s="86"/>
      <c r="Q418" s="94">
        <f t="shared" si="40"/>
        <v>980</v>
      </c>
    </row>
    <row r="419" spans="2:17" ht="12.75">
      <c r="B419" s="50" t="s">
        <v>655</v>
      </c>
      <c r="C419" s="77"/>
      <c r="D419" s="31" t="s">
        <v>376</v>
      </c>
      <c r="E419" s="31" t="s">
        <v>378</v>
      </c>
      <c r="F419" s="72" t="s">
        <v>515</v>
      </c>
      <c r="G419" s="78"/>
      <c r="H419" s="30"/>
      <c r="I419" s="117">
        <f>I420</f>
        <v>1901.7</v>
      </c>
      <c r="J419" s="117"/>
      <c r="K419" s="34">
        <f>I419+J419</f>
        <v>1901.7</v>
      </c>
      <c r="L419" s="152"/>
      <c r="M419" s="34">
        <f t="shared" si="38"/>
        <v>1901.7</v>
      </c>
      <c r="N419" s="86"/>
      <c r="O419" s="94">
        <f t="shared" si="34"/>
        <v>1901.7</v>
      </c>
      <c r="P419" s="86"/>
      <c r="Q419" s="94">
        <f t="shared" si="40"/>
        <v>1901.7</v>
      </c>
    </row>
    <row r="420" spans="2:17" ht="12.75">
      <c r="B420" s="40" t="s">
        <v>499</v>
      </c>
      <c r="C420" s="79"/>
      <c r="D420" s="31" t="s">
        <v>376</v>
      </c>
      <c r="E420" s="31" t="s">
        <v>378</v>
      </c>
      <c r="F420" s="72" t="s">
        <v>515</v>
      </c>
      <c r="G420" s="31" t="s">
        <v>500</v>
      </c>
      <c r="H420" s="31"/>
      <c r="I420" s="117">
        <f>I421</f>
        <v>1901.7</v>
      </c>
      <c r="J420" s="117"/>
      <c r="K420" s="34">
        <f>I420+J420</f>
        <v>1901.7</v>
      </c>
      <c r="L420" s="152"/>
      <c r="M420" s="34">
        <f t="shared" si="38"/>
        <v>1901.7</v>
      </c>
      <c r="N420" s="86"/>
      <c r="O420" s="94">
        <f t="shared" si="34"/>
        <v>1901.7</v>
      </c>
      <c r="P420" s="86"/>
      <c r="Q420" s="94">
        <f t="shared" si="40"/>
        <v>1901.7</v>
      </c>
    </row>
    <row r="421" spans="2:17" ht="25.5">
      <c r="B421" s="40" t="s">
        <v>260</v>
      </c>
      <c r="C421" s="79"/>
      <c r="D421" s="31" t="s">
        <v>376</v>
      </c>
      <c r="E421" s="31" t="s">
        <v>378</v>
      </c>
      <c r="F421" s="72" t="s">
        <v>515</v>
      </c>
      <c r="G421" s="31" t="s">
        <v>259</v>
      </c>
      <c r="H421" s="31"/>
      <c r="I421" s="117">
        <f>I422</f>
        <v>1901.7</v>
      </c>
      <c r="J421" s="117"/>
      <c r="K421" s="34">
        <f>I421+J421</f>
        <v>1901.7</v>
      </c>
      <c r="L421" s="152"/>
      <c r="M421" s="34">
        <f t="shared" si="38"/>
        <v>1901.7</v>
      </c>
      <c r="N421" s="86"/>
      <c r="O421" s="94">
        <f aca="true" t="shared" si="41" ref="O421:O488">M421+N421</f>
        <v>1901.7</v>
      </c>
      <c r="P421" s="86"/>
      <c r="Q421" s="94">
        <f t="shared" si="40"/>
        <v>1901.7</v>
      </c>
    </row>
    <row r="422" spans="2:17" ht="12.75">
      <c r="B422" s="40" t="s">
        <v>391</v>
      </c>
      <c r="C422" s="85"/>
      <c r="D422" s="31" t="s">
        <v>376</v>
      </c>
      <c r="E422" s="31" t="s">
        <v>378</v>
      </c>
      <c r="F422" s="72" t="s">
        <v>515</v>
      </c>
      <c r="G422" s="31" t="s">
        <v>259</v>
      </c>
      <c r="H422" s="31">
        <v>3</v>
      </c>
      <c r="I422" s="117">
        <v>1901.7</v>
      </c>
      <c r="J422" s="117"/>
      <c r="K422" s="34">
        <f>I422+J422</f>
        <v>1901.7</v>
      </c>
      <c r="L422" s="152"/>
      <c r="M422" s="34">
        <f t="shared" si="38"/>
        <v>1901.7</v>
      </c>
      <c r="N422" s="86"/>
      <c r="O422" s="94">
        <f t="shared" si="41"/>
        <v>1901.7</v>
      </c>
      <c r="P422" s="86"/>
      <c r="Q422" s="94">
        <f t="shared" si="40"/>
        <v>1901.7</v>
      </c>
    </row>
    <row r="423" spans="2:17" ht="63.75">
      <c r="B423" s="50" t="s">
        <v>12</v>
      </c>
      <c r="C423" s="77"/>
      <c r="D423" s="31" t="s">
        <v>376</v>
      </c>
      <c r="E423" s="31" t="s">
        <v>378</v>
      </c>
      <c r="F423" s="72" t="s">
        <v>509</v>
      </c>
      <c r="G423" s="19"/>
      <c r="H423" s="31"/>
      <c r="I423" s="117">
        <f>I424</f>
        <v>53917.3</v>
      </c>
      <c r="J423" s="117"/>
      <c r="K423" s="34">
        <f t="shared" si="36"/>
        <v>53917.3</v>
      </c>
      <c r="L423" s="34">
        <f>L424</f>
        <v>3951.4</v>
      </c>
      <c r="M423" s="34">
        <f t="shared" si="38"/>
        <v>57868.700000000004</v>
      </c>
      <c r="N423" s="86"/>
      <c r="O423" s="94">
        <f t="shared" si="41"/>
        <v>57868.700000000004</v>
      </c>
      <c r="P423" s="86"/>
      <c r="Q423" s="94">
        <f t="shared" si="40"/>
        <v>57868.700000000004</v>
      </c>
    </row>
    <row r="424" spans="2:17" ht="12.75">
      <c r="B424" s="40" t="s">
        <v>499</v>
      </c>
      <c r="C424" s="79"/>
      <c r="D424" s="31" t="s">
        <v>376</v>
      </c>
      <c r="E424" s="31" t="s">
        <v>378</v>
      </c>
      <c r="F424" s="72" t="s">
        <v>509</v>
      </c>
      <c r="G424" s="31" t="s">
        <v>500</v>
      </c>
      <c r="H424" s="31"/>
      <c r="I424" s="117">
        <f>I425</f>
        <v>53917.3</v>
      </c>
      <c r="J424" s="117"/>
      <c r="K424" s="34">
        <f t="shared" si="36"/>
        <v>53917.3</v>
      </c>
      <c r="L424" s="34">
        <f>L425</f>
        <v>3951.4</v>
      </c>
      <c r="M424" s="34">
        <f t="shared" si="38"/>
        <v>57868.700000000004</v>
      </c>
      <c r="N424" s="86"/>
      <c r="O424" s="94">
        <f t="shared" si="41"/>
        <v>57868.700000000004</v>
      </c>
      <c r="P424" s="86"/>
      <c r="Q424" s="94">
        <f t="shared" si="40"/>
        <v>57868.700000000004</v>
      </c>
    </row>
    <row r="425" spans="2:17" ht="25.5">
      <c r="B425" s="40" t="s">
        <v>260</v>
      </c>
      <c r="C425" s="79"/>
      <c r="D425" s="31" t="s">
        <v>376</v>
      </c>
      <c r="E425" s="31" t="s">
        <v>378</v>
      </c>
      <c r="F425" s="72" t="s">
        <v>509</v>
      </c>
      <c r="G425" s="31" t="s">
        <v>259</v>
      </c>
      <c r="H425" s="31"/>
      <c r="I425" s="117">
        <f>I426</f>
        <v>53917.3</v>
      </c>
      <c r="J425" s="117"/>
      <c r="K425" s="34">
        <f t="shared" si="36"/>
        <v>53917.3</v>
      </c>
      <c r="L425" s="34">
        <f>L426</f>
        <v>3951.4</v>
      </c>
      <c r="M425" s="34">
        <f t="shared" si="38"/>
        <v>57868.700000000004</v>
      </c>
      <c r="N425" s="86"/>
      <c r="O425" s="94">
        <f t="shared" si="41"/>
        <v>57868.700000000004</v>
      </c>
      <c r="P425" s="86"/>
      <c r="Q425" s="94">
        <f t="shared" si="40"/>
        <v>57868.700000000004</v>
      </c>
    </row>
    <row r="426" spans="2:17" ht="12.75">
      <c r="B426" s="40" t="s">
        <v>391</v>
      </c>
      <c r="C426" s="85"/>
      <c r="D426" s="31" t="s">
        <v>376</v>
      </c>
      <c r="E426" s="31" t="s">
        <v>378</v>
      </c>
      <c r="F426" s="72" t="s">
        <v>509</v>
      </c>
      <c r="G426" s="31" t="s">
        <v>259</v>
      </c>
      <c r="H426" s="31">
        <v>3</v>
      </c>
      <c r="I426" s="117">
        <v>53917.3</v>
      </c>
      <c r="J426" s="117"/>
      <c r="K426" s="34">
        <f t="shared" si="36"/>
        <v>53917.3</v>
      </c>
      <c r="L426" s="152">
        <v>3951.4</v>
      </c>
      <c r="M426" s="34">
        <f t="shared" si="38"/>
        <v>57868.700000000004</v>
      </c>
      <c r="N426" s="86"/>
      <c r="O426" s="94">
        <f t="shared" si="41"/>
        <v>57868.700000000004</v>
      </c>
      <c r="P426" s="86"/>
      <c r="Q426" s="94">
        <f t="shared" si="40"/>
        <v>57868.700000000004</v>
      </c>
    </row>
    <row r="427" spans="2:17" ht="25.5">
      <c r="B427" s="50" t="s">
        <v>10</v>
      </c>
      <c r="C427" s="77"/>
      <c r="D427" s="31" t="s">
        <v>376</v>
      </c>
      <c r="E427" s="31" t="s">
        <v>378</v>
      </c>
      <c r="F427" s="78" t="s">
        <v>514</v>
      </c>
      <c r="G427" s="30"/>
      <c r="H427" s="30"/>
      <c r="I427" s="117">
        <f>I428</f>
        <v>3155.3</v>
      </c>
      <c r="J427" s="117"/>
      <c r="K427" s="34">
        <f t="shared" si="36"/>
        <v>3155.3</v>
      </c>
      <c r="L427" s="152"/>
      <c r="M427" s="34">
        <f t="shared" si="38"/>
        <v>3155.3</v>
      </c>
      <c r="N427" s="86"/>
      <c r="O427" s="94">
        <f t="shared" si="41"/>
        <v>3155.3</v>
      </c>
      <c r="P427" s="86"/>
      <c r="Q427" s="94">
        <f t="shared" si="40"/>
        <v>3155.3</v>
      </c>
    </row>
    <row r="428" spans="2:17" ht="12.75">
      <c r="B428" s="40" t="s">
        <v>499</v>
      </c>
      <c r="C428" s="79"/>
      <c r="D428" s="31" t="s">
        <v>376</v>
      </c>
      <c r="E428" s="31" t="s">
        <v>378</v>
      </c>
      <c r="F428" s="78" t="s">
        <v>514</v>
      </c>
      <c r="G428" s="31" t="s">
        <v>500</v>
      </c>
      <c r="H428" s="31"/>
      <c r="I428" s="117">
        <f>I429</f>
        <v>3155.3</v>
      </c>
      <c r="J428" s="117"/>
      <c r="K428" s="34">
        <f aca="true" t="shared" si="42" ref="K428:K498">I428+J428</f>
        <v>3155.3</v>
      </c>
      <c r="L428" s="152"/>
      <c r="M428" s="34">
        <f t="shared" si="38"/>
        <v>3155.3</v>
      </c>
      <c r="N428" s="86"/>
      <c r="O428" s="94">
        <f t="shared" si="41"/>
        <v>3155.3</v>
      </c>
      <c r="P428" s="86"/>
      <c r="Q428" s="94">
        <f t="shared" si="40"/>
        <v>3155.3</v>
      </c>
    </row>
    <row r="429" spans="2:17" ht="25.5">
      <c r="B429" s="40" t="s">
        <v>260</v>
      </c>
      <c r="C429" s="79"/>
      <c r="D429" s="31" t="s">
        <v>376</v>
      </c>
      <c r="E429" s="31" t="s">
        <v>378</v>
      </c>
      <c r="F429" s="78" t="s">
        <v>514</v>
      </c>
      <c r="G429" s="31" t="s">
        <v>259</v>
      </c>
      <c r="H429" s="31"/>
      <c r="I429" s="117">
        <f>I430</f>
        <v>3155.3</v>
      </c>
      <c r="J429" s="117"/>
      <c r="K429" s="34">
        <f t="shared" si="42"/>
        <v>3155.3</v>
      </c>
      <c r="L429" s="152"/>
      <c r="M429" s="34">
        <f t="shared" si="38"/>
        <v>3155.3</v>
      </c>
      <c r="N429" s="86"/>
      <c r="O429" s="94">
        <f t="shared" si="41"/>
        <v>3155.3</v>
      </c>
      <c r="P429" s="86"/>
      <c r="Q429" s="94">
        <f t="shared" si="40"/>
        <v>3155.3</v>
      </c>
    </row>
    <row r="430" spans="2:17" ht="12.75">
      <c r="B430" s="40" t="s">
        <v>391</v>
      </c>
      <c r="C430" s="85"/>
      <c r="D430" s="31" t="s">
        <v>376</v>
      </c>
      <c r="E430" s="31" t="s">
        <v>378</v>
      </c>
      <c r="F430" s="78" t="s">
        <v>514</v>
      </c>
      <c r="G430" s="31" t="s">
        <v>259</v>
      </c>
      <c r="H430" s="31">
        <v>3</v>
      </c>
      <c r="I430" s="117">
        <v>3155.3</v>
      </c>
      <c r="J430" s="117"/>
      <c r="K430" s="34">
        <f t="shared" si="42"/>
        <v>3155.3</v>
      </c>
      <c r="L430" s="152"/>
      <c r="M430" s="34">
        <f t="shared" si="38"/>
        <v>3155.3</v>
      </c>
      <c r="N430" s="86"/>
      <c r="O430" s="94">
        <f t="shared" si="41"/>
        <v>3155.3</v>
      </c>
      <c r="P430" s="86"/>
      <c r="Q430" s="94">
        <f t="shared" si="40"/>
        <v>3155.3</v>
      </c>
    </row>
    <row r="431" spans="2:17" ht="25.5">
      <c r="B431" s="50" t="s">
        <v>461</v>
      </c>
      <c r="C431" s="80"/>
      <c r="D431" s="31" t="s">
        <v>376</v>
      </c>
      <c r="E431" s="31" t="s">
        <v>378</v>
      </c>
      <c r="F431" s="31" t="s">
        <v>460</v>
      </c>
      <c r="G431" s="30"/>
      <c r="H431" s="30"/>
      <c r="I431" s="117"/>
      <c r="J431" s="117">
        <f>J432</f>
        <v>970</v>
      </c>
      <c r="K431" s="34">
        <f t="shared" si="42"/>
        <v>970</v>
      </c>
      <c r="L431" s="152"/>
      <c r="M431" s="34">
        <f t="shared" si="38"/>
        <v>970</v>
      </c>
      <c r="N431" s="86"/>
      <c r="O431" s="94">
        <f t="shared" si="41"/>
        <v>970</v>
      </c>
      <c r="P431" s="86">
        <f>P432</f>
        <v>-104.7</v>
      </c>
      <c r="Q431" s="94">
        <f t="shared" si="40"/>
        <v>865.3</v>
      </c>
    </row>
    <row r="432" spans="2:17" ht="12.75">
      <c r="B432" s="40" t="s">
        <v>630</v>
      </c>
      <c r="C432" s="80"/>
      <c r="D432" s="31" t="s">
        <v>376</v>
      </c>
      <c r="E432" s="31" t="s">
        <v>378</v>
      </c>
      <c r="F432" s="31" t="s">
        <v>460</v>
      </c>
      <c r="G432" s="31" t="s">
        <v>631</v>
      </c>
      <c r="H432" s="31"/>
      <c r="I432" s="117"/>
      <c r="J432" s="117">
        <f>J433</f>
        <v>970</v>
      </c>
      <c r="K432" s="34">
        <f t="shared" si="42"/>
        <v>970</v>
      </c>
      <c r="L432" s="152"/>
      <c r="M432" s="34">
        <f t="shared" si="38"/>
        <v>970</v>
      </c>
      <c r="N432" s="86"/>
      <c r="O432" s="94">
        <f t="shared" si="41"/>
        <v>970</v>
      </c>
      <c r="P432" s="86">
        <f>P433</f>
        <v>-104.7</v>
      </c>
      <c r="Q432" s="94">
        <f t="shared" si="40"/>
        <v>865.3</v>
      </c>
    </row>
    <row r="433" spans="2:17" ht="12.75">
      <c r="B433" s="40" t="s">
        <v>391</v>
      </c>
      <c r="C433" s="80"/>
      <c r="D433" s="31" t="s">
        <v>376</v>
      </c>
      <c r="E433" s="31" t="s">
        <v>378</v>
      </c>
      <c r="F433" s="31" t="s">
        <v>460</v>
      </c>
      <c r="G433" s="31" t="s">
        <v>631</v>
      </c>
      <c r="H433" s="31" t="s">
        <v>33</v>
      </c>
      <c r="I433" s="117"/>
      <c r="J433" s="117">
        <v>970</v>
      </c>
      <c r="K433" s="34">
        <f t="shared" si="42"/>
        <v>970</v>
      </c>
      <c r="L433" s="152"/>
      <c r="M433" s="34">
        <f t="shared" si="38"/>
        <v>970</v>
      </c>
      <c r="N433" s="86"/>
      <c r="O433" s="94">
        <f t="shared" si="41"/>
        <v>970</v>
      </c>
      <c r="P433" s="86">
        <v>-104.7</v>
      </c>
      <c r="Q433" s="94">
        <f t="shared" si="40"/>
        <v>865.3</v>
      </c>
    </row>
    <row r="434" spans="2:17" ht="12.75">
      <c r="B434" s="40" t="s">
        <v>656</v>
      </c>
      <c r="C434" s="79"/>
      <c r="D434" s="31" t="s">
        <v>376</v>
      </c>
      <c r="E434" s="31" t="s">
        <v>378</v>
      </c>
      <c r="F434" s="78" t="s">
        <v>516</v>
      </c>
      <c r="G434" s="31"/>
      <c r="H434" s="31"/>
      <c r="I434" s="117">
        <f>I435</f>
        <v>21427.899999999998</v>
      </c>
      <c r="J434" s="117"/>
      <c r="K434" s="34">
        <f t="shared" si="42"/>
        <v>21427.899999999998</v>
      </c>
      <c r="L434" s="152"/>
      <c r="M434" s="34">
        <f t="shared" si="38"/>
        <v>21427.899999999998</v>
      </c>
      <c r="N434" s="86">
        <f>N435</f>
        <v>1680.4</v>
      </c>
      <c r="O434" s="94">
        <f t="shared" si="41"/>
        <v>23108.3</v>
      </c>
      <c r="P434" s="86">
        <f>P435</f>
        <v>423</v>
      </c>
      <c r="Q434" s="94">
        <f t="shared" si="40"/>
        <v>23531.3</v>
      </c>
    </row>
    <row r="435" spans="2:17" ht="12.75">
      <c r="B435" s="40" t="s">
        <v>499</v>
      </c>
      <c r="C435" s="79"/>
      <c r="D435" s="31" t="s">
        <v>376</v>
      </c>
      <c r="E435" s="31" t="s">
        <v>378</v>
      </c>
      <c r="F435" s="78" t="s">
        <v>516</v>
      </c>
      <c r="G435" s="31" t="s">
        <v>500</v>
      </c>
      <c r="H435" s="31"/>
      <c r="I435" s="117">
        <f>I436+I438</f>
        <v>21427.899999999998</v>
      </c>
      <c r="J435" s="117"/>
      <c r="K435" s="34">
        <f t="shared" si="42"/>
        <v>21427.899999999998</v>
      </c>
      <c r="L435" s="152"/>
      <c r="M435" s="34">
        <f t="shared" si="38"/>
        <v>21427.899999999998</v>
      </c>
      <c r="N435" s="86">
        <f>N436+N438</f>
        <v>1680.4</v>
      </c>
      <c r="O435" s="94">
        <f t="shared" si="41"/>
        <v>23108.3</v>
      </c>
      <c r="P435" s="86">
        <f>P436+P438</f>
        <v>423</v>
      </c>
      <c r="Q435" s="94">
        <f t="shared" si="40"/>
        <v>23531.3</v>
      </c>
    </row>
    <row r="436" spans="2:17" ht="25.5">
      <c r="B436" s="40" t="s">
        <v>260</v>
      </c>
      <c r="C436" s="79"/>
      <c r="D436" s="31" t="s">
        <v>376</v>
      </c>
      <c r="E436" s="31" t="s">
        <v>378</v>
      </c>
      <c r="F436" s="78" t="s">
        <v>516</v>
      </c>
      <c r="G436" s="31" t="s">
        <v>259</v>
      </c>
      <c r="H436" s="31"/>
      <c r="I436" s="117">
        <f>I437</f>
        <v>21306.3</v>
      </c>
      <c r="J436" s="117"/>
      <c r="K436" s="34">
        <f t="shared" si="42"/>
        <v>21306.3</v>
      </c>
      <c r="L436" s="152"/>
      <c r="M436" s="34">
        <f t="shared" si="38"/>
        <v>21306.3</v>
      </c>
      <c r="N436" s="86">
        <f>N437</f>
        <v>1655.5</v>
      </c>
      <c r="O436" s="94">
        <f t="shared" si="41"/>
        <v>22961.8</v>
      </c>
      <c r="P436" s="86">
        <f>P437</f>
        <v>423</v>
      </c>
      <c r="Q436" s="94">
        <f t="shared" si="40"/>
        <v>23384.8</v>
      </c>
    </row>
    <row r="437" spans="2:17" ht="12.75">
      <c r="B437" s="40" t="s">
        <v>413</v>
      </c>
      <c r="C437" s="85"/>
      <c r="D437" s="31" t="s">
        <v>376</v>
      </c>
      <c r="E437" s="31" t="s">
        <v>378</v>
      </c>
      <c r="F437" s="78" t="s">
        <v>516</v>
      </c>
      <c r="G437" s="31" t="s">
        <v>259</v>
      </c>
      <c r="H437" s="31">
        <v>2</v>
      </c>
      <c r="I437" s="117">
        <v>21306.3</v>
      </c>
      <c r="J437" s="117"/>
      <c r="K437" s="34">
        <f t="shared" si="42"/>
        <v>21306.3</v>
      </c>
      <c r="L437" s="152"/>
      <c r="M437" s="34">
        <f t="shared" si="38"/>
        <v>21306.3</v>
      </c>
      <c r="N437" s="86">
        <v>1655.5</v>
      </c>
      <c r="O437" s="94">
        <f t="shared" si="41"/>
        <v>22961.8</v>
      </c>
      <c r="P437" s="86">
        <v>423</v>
      </c>
      <c r="Q437" s="94">
        <f t="shared" si="40"/>
        <v>23384.8</v>
      </c>
    </row>
    <row r="438" spans="2:17" ht="12.75">
      <c r="B438" s="40" t="s">
        <v>630</v>
      </c>
      <c r="C438" s="79"/>
      <c r="D438" s="31" t="s">
        <v>376</v>
      </c>
      <c r="E438" s="31" t="s">
        <v>378</v>
      </c>
      <c r="F438" s="78" t="s">
        <v>516</v>
      </c>
      <c r="G438" s="19">
        <v>612</v>
      </c>
      <c r="H438" s="31"/>
      <c r="I438" s="117">
        <f>I439</f>
        <v>121.6</v>
      </c>
      <c r="J438" s="117"/>
      <c r="K438" s="34">
        <f t="shared" si="42"/>
        <v>121.6</v>
      </c>
      <c r="L438" s="152"/>
      <c r="M438" s="34">
        <f t="shared" si="38"/>
        <v>121.6</v>
      </c>
      <c r="N438" s="86">
        <f>N439</f>
        <v>24.9</v>
      </c>
      <c r="O438" s="94">
        <f t="shared" si="41"/>
        <v>146.5</v>
      </c>
      <c r="P438" s="86"/>
      <c r="Q438" s="94">
        <f t="shared" si="40"/>
        <v>146.5</v>
      </c>
    </row>
    <row r="439" spans="2:17" ht="12.75">
      <c r="B439" s="40" t="s">
        <v>413</v>
      </c>
      <c r="C439" s="85"/>
      <c r="D439" s="31" t="s">
        <v>376</v>
      </c>
      <c r="E439" s="31" t="s">
        <v>378</v>
      </c>
      <c r="F439" s="78" t="s">
        <v>516</v>
      </c>
      <c r="G439" s="19">
        <v>612</v>
      </c>
      <c r="H439" s="31">
        <v>2</v>
      </c>
      <c r="I439" s="117">
        <v>121.6</v>
      </c>
      <c r="J439" s="117"/>
      <c r="K439" s="34">
        <f t="shared" si="42"/>
        <v>121.6</v>
      </c>
      <c r="L439" s="152"/>
      <c r="M439" s="34">
        <f t="shared" si="38"/>
        <v>121.6</v>
      </c>
      <c r="N439" s="86">
        <v>24.9</v>
      </c>
      <c r="O439" s="94">
        <f t="shared" si="41"/>
        <v>146.5</v>
      </c>
      <c r="P439" s="86"/>
      <c r="Q439" s="94">
        <f t="shared" si="40"/>
        <v>146.5</v>
      </c>
    </row>
    <row r="440" spans="2:17" ht="12.75">
      <c r="B440" s="40" t="s">
        <v>657</v>
      </c>
      <c r="C440" s="85"/>
      <c r="D440" s="31" t="s">
        <v>376</v>
      </c>
      <c r="E440" s="31" t="s">
        <v>378</v>
      </c>
      <c r="F440" s="78" t="s">
        <v>517</v>
      </c>
      <c r="G440" s="19"/>
      <c r="H440" s="31"/>
      <c r="I440" s="117">
        <f>I441</f>
        <v>2525.5</v>
      </c>
      <c r="J440" s="117"/>
      <c r="K440" s="34">
        <f t="shared" si="42"/>
        <v>2525.5</v>
      </c>
      <c r="L440" s="152"/>
      <c r="M440" s="34">
        <f t="shared" si="38"/>
        <v>2525.5</v>
      </c>
      <c r="N440" s="86">
        <f>N441</f>
        <v>0.3</v>
      </c>
      <c r="O440" s="94">
        <f t="shared" si="41"/>
        <v>2525.8</v>
      </c>
      <c r="P440" s="86">
        <f>P441</f>
        <v>691.6</v>
      </c>
      <c r="Q440" s="94">
        <f t="shared" si="40"/>
        <v>3217.4</v>
      </c>
    </row>
    <row r="441" spans="2:17" ht="12.75">
      <c r="B441" s="40" t="s">
        <v>499</v>
      </c>
      <c r="C441" s="79"/>
      <c r="D441" s="31" t="s">
        <v>376</v>
      </c>
      <c r="E441" s="31" t="s">
        <v>378</v>
      </c>
      <c r="F441" s="78" t="s">
        <v>517</v>
      </c>
      <c r="G441" s="31" t="s">
        <v>500</v>
      </c>
      <c r="H441" s="31"/>
      <c r="I441" s="117">
        <f>I442</f>
        <v>2525.5</v>
      </c>
      <c r="J441" s="117"/>
      <c r="K441" s="34">
        <f t="shared" si="42"/>
        <v>2525.5</v>
      </c>
      <c r="L441" s="152"/>
      <c r="M441" s="34">
        <f t="shared" si="38"/>
        <v>2525.5</v>
      </c>
      <c r="N441" s="86">
        <f>N442</f>
        <v>0.3</v>
      </c>
      <c r="O441" s="94">
        <f t="shared" si="41"/>
        <v>2525.8</v>
      </c>
      <c r="P441" s="86">
        <f>P442</f>
        <v>691.6</v>
      </c>
      <c r="Q441" s="94">
        <f t="shared" si="40"/>
        <v>3217.4</v>
      </c>
    </row>
    <row r="442" spans="2:17" ht="25.5">
      <c r="B442" s="40" t="s">
        <v>260</v>
      </c>
      <c r="C442" s="79"/>
      <c r="D442" s="31" t="s">
        <v>376</v>
      </c>
      <c r="E442" s="31" t="s">
        <v>378</v>
      </c>
      <c r="F442" s="78" t="s">
        <v>517</v>
      </c>
      <c r="G442" s="31" t="s">
        <v>259</v>
      </c>
      <c r="H442" s="31"/>
      <c r="I442" s="117">
        <f>I443</f>
        <v>2525.5</v>
      </c>
      <c r="J442" s="117"/>
      <c r="K442" s="34">
        <f t="shared" si="42"/>
        <v>2525.5</v>
      </c>
      <c r="L442" s="152"/>
      <c r="M442" s="34">
        <f t="shared" si="38"/>
        <v>2525.5</v>
      </c>
      <c r="N442" s="86">
        <f>N443</f>
        <v>0.3</v>
      </c>
      <c r="O442" s="94">
        <f t="shared" si="41"/>
        <v>2525.8</v>
      </c>
      <c r="P442" s="86">
        <f>P443</f>
        <v>691.6</v>
      </c>
      <c r="Q442" s="94">
        <f t="shared" si="40"/>
        <v>3217.4</v>
      </c>
    </row>
    <row r="443" spans="2:17" ht="12.75">
      <c r="B443" s="40" t="s">
        <v>413</v>
      </c>
      <c r="C443" s="85"/>
      <c r="D443" s="31" t="s">
        <v>376</v>
      </c>
      <c r="E443" s="31" t="s">
        <v>378</v>
      </c>
      <c r="F443" s="78" t="s">
        <v>517</v>
      </c>
      <c r="G443" s="31" t="s">
        <v>259</v>
      </c>
      <c r="H443" s="31">
        <v>2</v>
      </c>
      <c r="I443" s="117">
        <v>2525.5</v>
      </c>
      <c r="J443" s="117"/>
      <c r="K443" s="34">
        <f t="shared" si="42"/>
        <v>2525.5</v>
      </c>
      <c r="L443" s="152"/>
      <c r="M443" s="34">
        <f t="shared" si="38"/>
        <v>2525.5</v>
      </c>
      <c r="N443" s="86">
        <v>0.3</v>
      </c>
      <c r="O443" s="94">
        <f t="shared" si="41"/>
        <v>2525.8</v>
      </c>
      <c r="P443" s="86">
        <v>691.6</v>
      </c>
      <c r="Q443" s="94">
        <f t="shared" si="40"/>
        <v>3217.4</v>
      </c>
    </row>
    <row r="444" spans="2:17" ht="25.5">
      <c r="B444" s="40" t="s">
        <v>119</v>
      </c>
      <c r="C444" s="85"/>
      <c r="D444" s="31" t="s">
        <v>376</v>
      </c>
      <c r="E444" s="31" t="s">
        <v>378</v>
      </c>
      <c r="F444" s="78" t="s">
        <v>118</v>
      </c>
      <c r="G444" s="31"/>
      <c r="H444" s="31"/>
      <c r="I444" s="117"/>
      <c r="J444" s="117"/>
      <c r="K444" s="34"/>
      <c r="L444" s="152">
        <f>L445</f>
        <v>60</v>
      </c>
      <c r="M444" s="34">
        <f t="shared" si="38"/>
        <v>60</v>
      </c>
      <c r="N444" s="86"/>
      <c r="O444" s="94">
        <f t="shared" si="41"/>
        <v>60</v>
      </c>
      <c r="P444" s="86"/>
      <c r="Q444" s="94">
        <f t="shared" si="40"/>
        <v>60</v>
      </c>
    </row>
    <row r="445" spans="2:17" ht="12.75">
      <c r="B445" s="40" t="s">
        <v>499</v>
      </c>
      <c r="C445" s="85"/>
      <c r="D445" s="31" t="s">
        <v>376</v>
      </c>
      <c r="E445" s="31" t="s">
        <v>378</v>
      </c>
      <c r="F445" s="78" t="s">
        <v>118</v>
      </c>
      <c r="G445" s="31" t="s">
        <v>500</v>
      </c>
      <c r="H445" s="31"/>
      <c r="I445" s="117"/>
      <c r="J445" s="117"/>
      <c r="K445" s="34"/>
      <c r="L445" s="152">
        <f>L446</f>
        <v>60</v>
      </c>
      <c r="M445" s="34">
        <f t="shared" si="38"/>
        <v>60</v>
      </c>
      <c r="N445" s="86"/>
      <c r="O445" s="94">
        <f t="shared" si="41"/>
        <v>60</v>
      </c>
      <c r="P445" s="86"/>
      <c r="Q445" s="94">
        <f t="shared" si="40"/>
        <v>60</v>
      </c>
    </row>
    <row r="446" spans="2:17" ht="12.75">
      <c r="B446" s="40" t="s">
        <v>630</v>
      </c>
      <c r="C446" s="85"/>
      <c r="D446" s="31" t="s">
        <v>376</v>
      </c>
      <c r="E446" s="31" t="s">
        <v>378</v>
      </c>
      <c r="F446" s="78" t="s">
        <v>118</v>
      </c>
      <c r="G446" s="31" t="s">
        <v>631</v>
      </c>
      <c r="H446" s="31"/>
      <c r="I446" s="117"/>
      <c r="J446" s="117"/>
      <c r="K446" s="34"/>
      <c r="L446" s="152">
        <f>L447</f>
        <v>60</v>
      </c>
      <c r="M446" s="34">
        <f t="shared" si="38"/>
        <v>60</v>
      </c>
      <c r="N446" s="86"/>
      <c r="O446" s="94">
        <f t="shared" si="41"/>
        <v>60</v>
      </c>
      <c r="P446" s="86"/>
      <c r="Q446" s="94">
        <f t="shared" si="40"/>
        <v>60</v>
      </c>
    </row>
    <row r="447" spans="2:17" ht="12.75">
      <c r="B447" s="40" t="s">
        <v>413</v>
      </c>
      <c r="C447" s="85"/>
      <c r="D447" s="31" t="s">
        <v>376</v>
      </c>
      <c r="E447" s="31" t="s">
        <v>378</v>
      </c>
      <c r="F447" s="78" t="s">
        <v>118</v>
      </c>
      <c r="G447" s="31" t="s">
        <v>631</v>
      </c>
      <c r="H447" s="31" t="s">
        <v>402</v>
      </c>
      <c r="I447" s="117"/>
      <c r="J447" s="117"/>
      <c r="K447" s="34"/>
      <c r="L447" s="152">
        <v>60</v>
      </c>
      <c r="M447" s="34">
        <f t="shared" si="38"/>
        <v>60</v>
      </c>
      <c r="N447" s="86"/>
      <c r="O447" s="94">
        <f t="shared" si="41"/>
        <v>60</v>
      </c>
      <c r="P447" s="86"/>
      <c r="Q447" s="94">
        <f t="shared" si="40"/>
        <v>60</v>
      </c>
    </row>
    <row r="448" spans="2:17" ht="25.5">
      <c r="B448" s="40" t="s">
        <v>654</v>
      </c>
      <c r="C448" s="85"/>
      <c r="D448" s="31" t="s">
        <v>376</v>
      </c>
      <c r="E448" s="31" t="s">
        <v>378</v>
      </c>
      <c r="F448" s="78" t="s">
        <v>653</v>
      </c>
      <c r="G448" s="31"/>
      <c r="H448" s="31"/>
      <c r="I448" s="117"/>
      <c r="J448" s="117"/>
      <c r="K448" s="34"/>
      <c r="L448" s="152"/>
      <c r="M448" s="34"/>
      <c r="N448" s="86"/>
      <c r="O448" s="94"/>
      <c r="P448" s="86">
        <f>P449</f>
        <v>25.4</v>
      </c>
      <c r="Q448" s="94">
        <f t="shared" si="40"/>
        <v>25.4</v>
      </c>
    </row>
    <row r="449" spans="2:17" ht="12.75">
      <c r="B449" s="40" t="s">
        <v>499</v>
      </c>
      <c r="C449" s="85"/>
      <c r="D449" s="31" t="s">
        <v>376</v>
      </c>
      <c r="E449" s="31" t="s">
        <v>378</v>
      </c>
      <c r="F449" s="78" t="s">
        <v>653</v>
      </c>
      <c r="G449" s="31" t="s">
        <v>500</v>
      </c>
      <c r="H449" s="31"/>
      <c r="I449" s="117"/>
      <c r="J449" s="117"/>
      <c r="K449" s="34"/>
      <c r="L449" s="152"/>
      <c r="M449" s="34"/>
      <c r="N449" s="86"/>
      <c r="O449" s="94"/>
      <c r="P449" s="86">
        <f>P450</f>
        <v>25.4</v>
      </c>
      <c r="Q449" s="94">
        <f t="shared" si="40"/>
        <v>25.4</v>
      </c>
    </row>
    <row r="450" spans="2:17" ht="12.75">
      <c r="B450" s="40" t="s">
        <v>630</v>
      </c>
      <c r="C450" s="85"/>
      <c r="D450" s="31" t="s">
        <v>376</v>
      </c>
      <c r="E450" s="31" t="s">
        <v>378</v>
      </c>
      <c r="F450" s="78" t="s">
        <v>653</v>
      </c>
      <c r="G450" s="31" t="s">
        <v>631</v>
      </c>
      <c r="H450" s="31"/>
      <c r="I450" s="117"/>
      <c r="J450" s="117"/>
      <c r="K450" s="34"/>
      <c r="L450" s="152"/>
      <c r="M450" s="34"/>
      <c r="N450" s="86"/>
      <c r="O450" s="94"/>
      <c r="P450" s="86">
        <f>P451</f>
        <v>25.4</v>
      </c>
      <c r="Q450" s="94">
        <f t="shared" si="40"/>
        <v>25.4</v>
      </c>
    </row>
    <row r="451" spans="2:17" ht="12.75">
      <c r="B451" s="40" t="s">
        <v>413</v>
      </c>
      <c r="C451" s="85"/>
      <c r="D451" s="31" t="s">
        <v>376</v>
      </c>
      <c r="E451" s="31" t="s">
        <v>378</v>
      </c>
      <c r="F451" s="78" t="s">
        <v>653</v>
      </c>
      <c r="G451" s="31" t="s">
        <v>631</v>
      </c>
      <c r="H451" s="31" t="s">
        <v>402</v>
      </c>
      <c r="I451" s="117"/>
      <c r="J451" s="117"/>
      <c r="K451" s="34"/>
      <c r="L451" s="152"/>
      <c r="M451" s="34"/>
      <c r="N451" s="86"/>
      <c r="O451" s="94"/>
      <c r="P451" s="86">
        <v>25.4</v>
      </c>
      <c r="Q451" s="94">
        <f t="shared" si="40"/>
        <v>25.4</v>
      </c>
    </row>
    <row r="452" spans="2:17" ht="12.75">
      <c r="B452" s="40" t="s">
        <v>484</v>
      </c>
      <c r="C452" s="85"/>
      <c r="D452" s="31" t="s">
        <v>376</v>
      </c>
      <c r="E452" s="31" t="s">
        <v>378</v>
      </c>
      <c r="F452" s="78" t="s">
        <v>485</v>
      </c>
      <c r="G452" s="19"/>
      <c r="H452" s="31"/>
      <c r="I452" s="117">
        <f>I453+I458+I463+I468</f>
        <v>674.3</v>
      </c>
      <c r="J452" s="117"/>
      <c r="K452" s="34">
        <f t="shared" si="42"/>
        <v>674.3</v>
      </c>
      <c r="L452" s="152"/>
      <c r="M452" s="34">
        <f t="shared" si="38"/>
        <v>674.3</v>
      </c>
      <c r="N452" s="86">
        <f>N453+N458+N463+N468</f>
        <v>-80.4</v>
      </c>
      <c r="O452" s="94">
        <f t="shared" si="41"/>
        <v>593.9</v>
      </c>
      <c r="P452" s="86">
        <f>P453+P458+P463+P468</f>
        <v>-116.6</v>
      </c>
      <c r="Q452" s="94">
        <f t="shared" si="40"/>
        <v>477.29999999999995</v>
      </c>
    </row>
    <row r="453" spans="2:17" ht="25.5">
      <c r="B453" s="40" t="s">
        <v>486</v>
      </c>
      <c r="C453" s="79"/>
      <c r="D453" s="31" t="s">
        <v>376</v>
      </c>
      <c r="E453" s="31" t="s">
        <v>378</v>
      </c>
      <c r="F453" s="72" t="s">
        <v>487</v>
      </c>
      <c r="G453" s="19"/>
      <c r="H453" s="31"/>
      <c r="I453" s="117">
        <f>I454</f>
        <v>26.5</v>
      </c>
      <c r="J453" s="117"/>
      <c r="K453" s="34">
        <f t="shared" si="42"/>
        <v>26.5</v>
      </c>
      <c r="L453" s="152"/>
      <c r="M453" s="34">
        <f t="shared" si="38"/>
        <v>26.5</v>
      </c>
      <c r="N453" s="86"/>
      <c r="O453" s="94">
        <f t="shared" si="41"/>
        <v>26.5</v>
      </c>
      <c r="P453" s="86"/>
      <c r="Q453" s="94">
        <f t="shared" si="40"/>
        <v>26.5</v>
      </c>
    </row>
    <row r="454" spans="2:17" ht="25.5">
      <c r="B454" s="40" t="s">
        <v>13</v>
      </c>
      <c r="C454" s="79"/>
      <c r="D454" s="31" t="s">
        <v>376</v>
      </c>
      <c r="E454" s="31" t="s">
        <v>378</v>
      </c>
      <c r="F454" s="72" t="s">
        <v>489</v>
      </c>
      <c r="G454" s="19"/>
      <c r="H454" s="31"/>
      <c r="I454" s="117">
        <f>I455</f>
        <v>26.5</v>
      </c>
      <c r="J454" s="117"/>
      <c r="K454" s="34">
        <f t="shared" si="42"/>
        <v>26.5</v>
      </c>
      <c r="L454" s="152"/>
      <c r="M454" s="34">
        <f t="shared" si="38"/>
        <v>26.5</v>
      </c>
      <c r="N454" s="86"/>
      <c r="O454" s="94">
        <f t="shared" si="41"/>
        <v>26.5</v>
      </c>
      <c r="P454" s="86"/>
      <c r="Q454" s="94">
        <f t="shared" si="40"/>
        <v>26.5</v>
      </c>
    </row>
    <row r="455" spans="2:17" ht="12.75">
      <c r="B455" s="40" t="s">
        <v>499</v>
      </c>
      <c r="C455" s="79"/>
      <c r="D455" s="31" t="s">
        <v>376</v>
      </c>
      <c r="E455" s="31" t="s">
        <v>378</v>
      </c>
      <c r="F455" s="72" t="s">
        <v>489</v>
      </c>
      <c r="G455" s="19">
        <v>600</v>
      </c>
      <c r="H455" s="31"/>
      <c r="I455" s="117">
        <f>I456</f>
        <v>26.5</v>
      </c>
      <c r="J455" s="117"/>
      <c r="K455" s="34">
        <f t="shared" si="42"/>
        <v>26.5</v>
      </c>
      <c r="L455" s="152"/>
      <c r="M455" s="34">
        <f t="shared" si="38"/>
        <v>26.5</v>
      </c>
      <c r="N455" s="86"/>
      <c r="O455" s="94">
        <f t="shared" si="41"/>
        <v>26.5</v>
      </c>
      <c r="P455" s="86"/>
      <c r="Q455" s="94">
        <f t="shared" si="40"/>
        <v>26.5</v>
      </c>
    </row>
    <row r="456" spans="2:17" ht="12.75">
      <c r="B456" s="40" t="s">
        <v>630</v>
      </c>
      <c r="C456" s="79"/>
      <c r="D456" s="31" t="s">
        <v>376</v>
      </c>
      <c r="E456" s="31" t="s">
        <v>378</v>
      </c>
      <c r="F456" s="72" t="s">
        <v>489</v>
      </c>
      <c r="G456" s="19">
        <v>612</v>
      </c>
      <c r="H456" s="31"/>
      <c r="I456" s="117">
        <f>I457</f>
        <v>26.5</v>
      </c>
      <c r="J456" s="117"/>
      <c r="K456" s="34">
        <f t="shared" si="42"/>
        <v>26.5</v>
      </c>
      <c r="L456" s="152"/>
      <c r="M456" s="34">
        <f t="shared" si="38"/>
        <v>26.5</v>
      </c>
      <c r="N456" s="86"/>
      <c r="O456" s="94">
        <f t="shared" si="41"/>
        <v>26.5</v>
      </c>
      <c r="P456" s="86"/>
      <c r="Q456" s="94">
        <f t="shared" si="40"/>
        <v>26.5</v>
      </c>
    </row>
    <row r="457" spans="2:17" ht="12.75">
      <c r="B457" s="40" t="s">
        <v>413</v>
      </c>
      <c r="C457" s="85"/>
      <c r="D457" s="31" t="s">
        <v>376</v>
      </c>
      <c r="E457" s="31" t="s">
        <v>378</v>
      </c>
      <c r="F457" s="72" t="s">
        <v>489</v>
      </c>
      <c r="G457" s="19">
        <v>612</v>
      </c>
      <c r="H457" s="31">
        <v>2</v>
      </c>
      <c r="I457" s="117">
        <v>26.5</v>
      </c>
      <c r="J457" s="117"/>
      <c r="K457" s="34">
        <f t="shared" si="42"/>
        <v>26.5</v>
      </c>
      <c r="L457" s="152"/>
      <c r="M457" s="34">
        <f t="shared" si="38"/>
        <v>26.5</v>
      </c>
      <c r="N457" s="86"/>
      <c r="O457" s="94">
        <f t="shared" si="41"/>
        <v>26.5</v>
      </c>
      <c r="P457" s="86"/>
      <c r="Q457" s="94">
        <f t="shared" si="40"/>
        <v>26.5</v>
      </c>
    </row>
    <row r="458" spans="2:17" ht="25.5">
      <c r="B458" s="40" t="s">
        <v>510</v>
      </c>
      <c r="C458" s="79"/>
      <c r="D458" s="31" t="s">
        <v>376</v>
      </c>
      <c r="E458" s="31" t="s">
        <v>378</v>
      </c>
      <c r="F458" s="72" t="s">
        <v>511</v>
      </c>
      <c r="G458" s="19"/>
      <c r="H458" s="31"/>
      <c r="I458" s="117">
        <f>I459</f>
        <v>20</v>
      </c>
      <c r="J458" s="117"/>
      <c r="K458" s="34">
        <f t="shared" si="42"/>
        <v>20</v>
      </c>
      <c r="L458" s="152"/>
      <c r="M458" s="34">
        <f t="shared" si="38"/>
        <v>20</v>
      </c>
      <c r="N458" s="86"/>
      <c r="O458" s="94">
        <f t="shared" si="41"/>
        <v>20</v>
      </c>
      <c r="P458" s="86"/>
      <c r="Q458" s="94">
        <f t="shared" si="40"/>
        <v>20</v>
      </c>
    </row>
    <row r="459" spans="2:17" ht="25.5">
      <c r="B459" s="40" t="s">
        <v>512</v>
      </c>
      <c r="C459" s="79"/>
      <c r="D459" s="31" t="s">
        <v>376</v>
      </c>
      <c r="E459" s="31" t="s">
        <v>378</v>
      </c>
      <c r="F459" s="72" t="s">
        <v>513</v>
      </c>
      <c r="G459" s="19"/>
      <c r="H459" s="31"/>
      <c r="I459" s="117">
        <f>I460</f>
        <v>20</v>
      </c>
      <c r="J459" s="117"/>
      <c r="K459" s="34">
        <f t="shared" si="42"/>
        <v>20</v>
      </c>
      <c r="L459" s="152"/>
      <c r="M459" s="34">
        <f t="shared" si="38"/>
        <v>20</v>
      </c>
      <c r="N459" s="86"/>
      <c r="O459" s="94">
        <f t="shared" si="41"/>
        <v>20</v>
      </c>
      <c r="P459" s="86"/>
      <c r="Q459" s="94">
        <f t="shared" si="40"/>
        <v>20</v>
      </c>
    </row>
    <row r="460" spans="2:17" ht="12.75">
      <c r="B460" s="40" t="s">
        <v>499</v>
      </c>
      <c r="C460" s="79"/>
      <c r="D460" s="31" t="s">
        <v>376</v>
      </c>
      <c r="E460" s="31" t="s">
        <v>378</v>
      </c>
      <c r="F460" s="72" t="s">
        <v>513</v>
      </c>
      <c r="G460" s="31" t="s">
        <v>500</v>
      </c>
      <c r="H460" s="31"/>
      <c r="I460" s="117">
        <f>I461</f>
        <v>20</v>
      </c>
      <c r="J460" s="117"/>
      <c r="K460" s="34">
        <f t="shared" si="42"/>
        <v>20</v>
      </c>
      <c r="L460" s="152"/>
      <c r="M460" s="34">
        <f t="shared" si="38"/>
        <v>20</v>
      </c>
      <c r="N460" s="86"/>
      <c r="O460" s="94">
        <f t="shared" si="41"/>
        <v>20</v>
      </c>
      <c r="P460" s="86"/>
      <c r="Q460" s="94">
        <f t="shared" si="40"/>
        <v>20</v>
      </c>
    </row>
    <row r="461" spans="2:17" ht="12.75">
      <c r="B461" s="40" t="s">
        <v>630</v>
      </c>
      <c r="C461" s="79"/>
      <c r="D461" s="31" t="s">
        <v>376</v>
      </c>
      <c r="E461" s="31" t="s">
        <v>378</v>
      </c>
      <c r="F461" s="72" t="s">
        <v>513</v>
      </c>
      <c r="G461" s="19">
        <v>612</v>
      </c>
      <c r="H461" s="31"/>
      <c r="I461" s="117">
        <f>I462</f>
        <v>20</v>
      </c>
      <c r="J461" s="117"/>
      <c r="K461" s="34">
        <f t="shared" si="42"/>
        <v>20</v>
      </c>
      <c r="L461" s="152"/>
      <c r="M461" s="34">
        <f t="shared" si="38"/>
        <v>20</v>
      </c>
      <c r="N461" s="86"/>
      <c r="O461" s="94">
        <f t="shared" si="41"/>
        <v>20</v>
      </c>
      <c r="P461" s="86"/>
      <c r="Q461" s="94">
        <f t="shared" si="40"/>
        <v>20</v>
      </c>
    </row>
    <row r="462" spans="2:17" ht="12.75">
      <c r="B462" s="40" t="s">
        <v>413</v>
      </c>
      <c r="C462" s="85"/>
      <c r="D462" s="31" t="s">
        <v>376</v>
      </c>
      <c r="E462" s="31" t="s">
        <v>378</v>
      </c>
      <c r="F462" s="72" t="s">
        <v>513</v>
      </c>
      <c r="G462" s="19">
        <v>612</v>
      </c>
      <c r="H462" s="31">
        <v>2</v>
      </c>
      <c r="I462" s="117">
        <v>20</v>
      </c>
      <c r="J462" s="117"/>
      <c r="K462" s="34">
        <f t="shared" si="42"/>
        <v>20</v>
      </c>
      <c r="L462" s="152"/>
      <c r="M462" s="34">
        <f t="shared" si="38"/>
        <v>20</v>
      </c>
      <c r="N462" s="86"/>
      <c r="O462" s="94">
        <f t="shared" si="41"/>
        <v>20</v>
      </c>
      <c r="P462" s="86"/>
      <c r="Q462" s="94">
        <f t="shared" si="40"/>
        <v>20</v>
      </c>
    </row>
    <row r="463" spans="2:17" ht="25.5">
      <c r="B463" s="40" t="s">
        <v>518</v>
      </c>
      <c r="C463" s="79"/>
      <c r="D463" s="31" t="s">
        <v>376</v>
      </c>
      <c r="E463" s="31" t="s">
        <v>378</v>
      </c>
      <c r="F463" s="72" t="s">
        <v>519</v>
      </c>
      <c r="G463" s="19"/>
      <c r="H463" s="31"/>
      <c r="I463" s="117">
        <f>I464</f>
        <v>67</v>
      </c>
      <c r="J463" s="117"/>
      <c r="K463" s="34">
        <f t="shared" si="42"/>
        <v>67</v>
      </c>
      <c r="L463" s="152"/>
      <c r="M463" s="34">
        <f t="shared" si="38"/>
        <v>67</v>
      </c>
      <c r="N463" s="86"/>
      <c r="O463" s="94">
        <f t="shared" si="41"/>
        <v>67</v>
      </c>
      <c r="P463" s="86"/>
      <c r="Q463" s="94">
        <f t="shared" si="40"/>
        <v>67</v>
      </c>
    </row>
    <row r="464" spans="2:17" ht="25.5">
      <c r="B464" s="40" t="s">
        <v>520</v>
      </c>
      <c r="C464" s="79"/>
      <c r="D464" s="31" t="s">
        <v>376</v>
      </c>
      <c r="E464" s="31" t="s">
        <v>378</v>
      </c>
      <c r="F464" s="72" t="s">
        <v>521</v>
      </c>
      <c r="G464" s="19"/>
      <c r="H464" s="31"/>
      <c r="I464" s="117">
        <f>I465</f>
        <v>67</v>
      </c>
      <c r="J464" s="117"/>
      <c r="K464" s="34">
        <f t="shared" si="42"/>
        <v>67</v>
      </c>
      <c r="L464" s="152"/>
      <c r="M464" s="34">
        <f t="shared" si="38"/>
        <v>67</v>
      </c>
      <c r="N464" s="86"/>
      <c r="O464" s="94">
        <f t="shared" si="41"/>
        <v>67</v>
      </c>
      <c r="P464" s="86"/>
      <c r="Q464" s="94">
        <f t="shared" si="40"/>
        <v>67</v>
      </c>
    </row>
    <row r="465" spans="2:17" ht="12.75">
      <c r="B465" s="40" t="s">
        <v>499</v>
      </c>
      <c r="C465" s="79"/>
      <c r="D465" s="31" t="s">
        <v>376</v>
      </c>
      <c r="E465" s="31" t="s">
        <v>378</v>
      </c>
      <c r="F465" s="72" t="s">
        <v>521</v>
      </c>
      <c r="G465" s="31" t="s">
        <v>500</v>
      </c>
      <c r="H465" s="31"/>
      <c r="I465" s="117">
        <f>I466</f>
        <v>67</v>
      </c>
      <c r="J465" s="117"/>
      <c r="K465" s="34">
        <f t="shared" si="42"/>
        <v>67</v>
      </c>
      <c r="L465" s="152"/>
      <c r="M465" s="34">
        <f t="shared" si="38"/>
        <v>67</v>
      </c>
      <c r="N465" s="86"/>
      <c r="O465" s="94">
        <f t="shared" si="41"/>
        <v>67</v>
      </c>
      <c r="P465" s="86"/>
      <c r="Q465" s="94">
        <f t="shared" si="40"/>
        <v>67</v>
      </c>
    </row>
    <row r="466" spans="2:17" ht="12.75">
      <c r="B466" s="40" t="s">
        <v>630</v>
      </c>
      <c r="C466" s="79"/>
      <c r="D466" s="31" t="s">
        <v>376</v>
      </c>
      <c r="E466" s="31" t="s">
        <v>378</v>
      </c>
      <c r="F466" s="72" t="s">
        <v>521</v>
      </c>
      <c r="G466" s="19">
        <v>612</v>
      </c>
      <c r="H466" s="31"/>
      <c r="I466" s="117">
        <f>I467</f>
        <v>67</v>
      </c>
      <c r="J466" s="117"/>
      <c r="K466" s="34">
        <f t="shared" si="42"/>
        <v>67</v>
      </c>
      <c r="L466" s="152"/>
      <c r="M466" s="34">
        <f aca="true" t="shared" si="43" ref="M466:M541">K466+L466</f>
        <v>67</v>
      </c>
      <c r="N466" s="86"/>
      <c r="O466" s="94">
        <f t="shared" si="41"/>
        <v>67</v>
      </c>
      <c r="P466" s="86"/>
      <c r="Q466" s="94">
        <f t="shared" si="40"/>
        <v>67</v>
      </c>
    </row>
    <row r="467" spans="2:17" ht="12.75">
      <c r="B467" s="40" t="s">
        <v>413</v>
      </c>
      <c r="C467" s="85"/>
      <c r="D467" s="31" t="s">
        <v>376</v>
      </c>
      <c r="E467" s="31" t="s">
        <v>378</v>
      </c>
      <c r="F467" s="72" t="s">
        <v>521</v>
      </c>
      <c r="G467" s="19">
        <v>612</v>
      </c>
      <c r="H467" s="31">
        <v>2</v>
      </c>
      <c r="I467" s="117">
        <v>67</v>
      </c>
      <c r="J467" s="117"/>
      <c r="K467" s="34">
        <f t="shared" si="42"/>
        <v>67</v>
      </c>
      <c r="L467" s="152"/>
      <c r="M467" s="34">
        <f t="shared" si="43"/>
        <v>67</v>
      </c>
      <c r="N467" s="86"/>
      <c r="O467" s="94">
        <f t="shared" si="41"/>
        <v>67</v>
      </c>
      <c r="P467" s="86"/>
      <c r="Q467" s="94">
        <f t="shared" si="40"/>
        <v>67</v>
      </c>
    </row>
    <row r="468" spans="2:17" ht="25.5">
      <c r="B468" s="40" t="s">
        <v>522</v>
      </c>
      <c r="C468" s="79"/>
      <c r="D468" s="31" t="s">
        <v>376</v>
      </c>
      <c r="E468" s="31" t="s">
        <v>378</v>
      </c>
      <c r="F468" s="72" t="s">
        <v>523</v>
      </c>
      <c r="G468" s="19"/>
      <c r="H468" s="31"/>
      <c r="I468" s="117">
        <f>I469</f>
        <v>560.8</v>
      </c>
      <c r="J468" s="117"/>
      <c r="K468" s="34">
        <f t="shared" si="42"/>
        <v>560.8</v>
      </c>
      <c r="L468" s="152"/>
      <c r="M468" s="34">
        <f t="shared" si="43"/>
        <v>560.8</v>
      </c>
      <c r="N468" s="86">
        <f>N469</f>
        <v>-80.4</v>
      </c>
      <c r="O468" s="94">
        <f t="shared" si="41"/>
        <v>480.4</v>
      </c>
      <c r="P468" s="86">
        <f>P469</f>
        <v>-116.6</v>
      </c>
      <c r="Q468" s="94">
        <f t="shared" si="40"/>
        <v>363.79999999999995</v>
      </c>
    </row>
    <row r="469" spans="2:17" ht="38.25">
      <c r="B469" s="40" t="s">
        <v>617</v>
      </c>
      <c r="C469" s="87"/>
      <c r="D469" s="31" t="s">
        <v>376</v>
      </c>
      <c r="E469" s="31" t="s">
        <v>378</v>
      </c>
      <c r="F469" s="72" t="s">
        <v>536</v>
      </c>
      <c r="G469" s="19"/>
      <c r="H469" s="31"/>
      <c r="I469" s="117">
        <f>I470</f>
        <v>560.8</v>
      </c>
      <c r="J469" s="117"/>
      <c r="K469" s="34">
        <f t="shared" si="42"/>
        <v>560.8</v>
      </c>
      <c r="L469" s="152"/>
      <c r="M469" s="34">
        <f t="shared" si="43"/>
        <v>560.8</v>
      </c>
      <c r="N469" s="86">
        <f>N470</f>
        <v>-80.4</v>
      </c>
      <c r="O469" s="94">
        <f t="shared" si="41"/>
        <v>480.4</v>
      </c>
      <c r="P469" s="86">
        <f>P470</f>
        <v>-116.6</v>
      </c>
      <c r="Q469" s="94">
        <f t="shared" si="40"/>
        <v>363.79999999999995</v>
      </c>
    </row>
    <row r="470" spans="2:17" ht="12.75">
      <c r="B470" s="40" t="s">
        <v>499</v>
      </c>
      <c r="C470" s="79"/>
      <c r="D470" s="31" t="s">
        <v>376</v>
      </c>
      <c r="E470" s="31" t="s">
        <v>378</v>
      </c>
      <c r="F470" s="72" t="s">
        <v>536</v>
      </c>
      <c r="G470" s="31" t="s">
        <v>500</v>
      </c>
      <c r="H470" s="31"/>
      <c r="I470" s="117">
        <f>I471</f>
        <v>560.8</v>
      </c>
      <c r="J470" s="117"/>
      <c r="K470" s="34">
        <f t="shared" si="42"/>
        <v>560.8</v>
      </c>
      <c r="L470" s="152"/>
      <c r="M470" s="34">
        <f t="shared" si="43"/>
        <v>560.8</v>
      </c>
      <c r="N470" s="86">
        <f>N471</f>
        <v>-80.4</v>
      </c>
      <c r="O470" s="94">
        <f t="shared" si="41"/>
        <v>480.4</v>
      </c>
      <c r="P470" s="86">
        <f>P471</f>
        <v>-116.6</v>
      </c>
      <c r="Q470" s="94">
        <f t="shared" si="40"/>
        <v>363.79999999999995</v>
      </c>
    </row>
    <row r="471" spans="2:17" ht="12.75">
      <c r="B471" s="40" t="s">
        <v>630</v>
      </c>
      <c r="C471" s="79"/>
      <c r="D471" s="31" t="s">
        <v>376</v>
      </c>
      <c r="E471" s="31" t="s">
        <v>378</v>
      </c>
      <c r="F471" s="72" t="s">
        <v>536</v>
      </c>
      <c r="G471" s="19">
        <v>612</v>
      </c>
      <c r="H471" s="31"/>
      <c r="I471" s="117">
        <f>I472</f>
        <v>560.8</v>
      </c>
      <c r="J471" s="117"/>
      <c r="K471" s="34">
        <f t="shared" si="42"/>
        <v>560.8</v>
      </c>
      <c r="L471" s="152"/>
      <c r="M471" s="34">
        <f t="shared" si="43"/>
        <v>560.8</v>
      </c>
      <c r="N471" s="86">
        <f>N472</f>
        <v>-80.4</v>
      </c>
      <c r="O471" s="94">
        <f t="shared" si="41"/>
        <v>480.4</v>
      </c>
      <c r="P471" s="86">
        <f>P472</f>
        <v>-116.6</v>
      </c>
      <c r="Q471" s="94">
        <f aca="true" t="shared" si="44" ref="Q471:Q535">O471+P471</f>
        <v>363.79999999999995</v>
      </c>
    </row>
    <row r="472" spans="2:17" ht="12.75">
      <c r="B472" s="40" t="s">
        <v>413</v>
      </c>
      <c r="C472" s="85"/>
      <c r="D472" s="31" t="s">
        <v>376</v>
      </c>
      <c r="E472" s="31" t="s">
        <v>378</v>
      </c>
      <c r="F472" s="72" t="s">
        <v>536</v>
      </c>
      <c r="G472" s="19">
        <v>612</v>
      </c>
      <c r="H472" s="31">
        <v>2</v>
      </c>
      <c r="I472" s="117">
        <v>560.8</v>
      </c>
      <c r="J472" s="117"/>
      <c r="K472" s="34">
        <f t="shared" si="42"/>
        <v>560.8</v>
      </c>
      <c r="L472" s="152"/>
      <c r="M472" s="34">
        <f t="shared" si="43"/>
        <v>560.8</v>
      </c>
      <c r="N472" s="86">
        <v>-80.4</v>
      </c>
      <c r="O472" s="94">
        <f t="shared" si="41"/>
        <v>480.4</v>
      </c>
      <c r="P472" s="86">
        <v>-116.6</v>
      </c>
      <c r="Q472" s="94">
        <f t="shared" si="44"/>
        <v>363.79999999999995</v>
      </c>
    </row>
    <row r="473" spans="2:17" ht="12.75">
      <c r="B473" s="40" t="s">
        <v>37</v>
      </c>
      <c r="C473" s="79"/>
      <c r="D473" s="31" t="s">
        <v>376</v>
      </c>
      <c r="E473" s="31" t="s">
        <v>379</v>
      </c>
      <c r="F473" s="31"/>
      <c r="G473" s="31"/>
      <c r="H473" s="31"/>
      <c r="I473" s="117">
        <f>I479+I490+I496+I522+I506+I474+I501+I538</f>
        <v>1375.9</v>
      </c>
      <c r="J473" s="117">
        <f>J474+J479+J490+J496+J501+J522+J537+J506</f>
        <v>-9</v>
      </c>
      <c r="K473" s="34">
        <f t="shared" si="42"/>
        <v>1366.9</v>
      </c>
      <c r="L473" s="152"/>
      <c r="M473" s="34">
        <f t="shared" si="43"/>
        <v>1366.9</v>
      </c>
      <c r="N473" s="86">
        <f>N474+N479+N490+N496+N501+N506+N522+N537</f>
        <v>0</v>
      </c>
      <c r="O473" s="94">
        <f t="shared" si="41"/>
        <v>1366.9</v>
      </c>
      <c r="P473" s="86">
        <f>P474+P479+P490+P496+P501+P506+P522+P537</f>
        <v>31.2</v>
      </c>
      <c r="Q473" s="94">
        <f t="shared" si="44"/>
        <v>1398.1000000000001</v>
      </c>
    </row>
    <row r="474" spans="2:17" ht="12.75" hidden="1">
      <c r="B474" s="50" t="s">
        <v>414</v>
      </c>
      <c r="C474" s="80"/>
      <c r="D474" s="31" t="s">
        <v>376</v>
      </c>
      <c r="E474" s="31" t="s">
        <v>379</v>
      </c>
      <c r="F474" s="72" t="s">
        <v>415</v>
      </c>
      <c r="G474" s="30"/>
      <c r="H474" s="30"/>
      <c r="I474" s="117">
        <f>I475</f>
        <v>81.7</v>
      </c>
      <c r="J474" s="117"/>
      <c r="K474" s="34">
        <f t="shared" si="42"/>
        <v>81.7</v>
      </c>
      <c r="L474" s="152"/>
      <c r="M474" s="34">
        <f t="shared" si="43"/>
        <v>81.7</v>
      </c>
      <c r="N474" s="86">
        <f>N475</f>
        <v>-81.7</v>
      </c>
      <c r="O474" s="94">
        <f t="shared" si="41"/>
        <v>0</v>
      </c>
      <c r="P474" s="86"/>
      <c r="Q474" s="94">
        <f t="shared" si="44"/>
        <v>0</v>
      </c>
    </row>
    <row r="475" spans="2:17" ht="12.75" hidden="1">
      <c r="B475" s="50" t="s">
        <v>658</v>
      </c>
      <c r="C475" s="77"/>
      <c r="D475" s="31" t="s">
        <v>376</v>
      </c>
      <c r="E475" s="31" t="s">
        <v>379</v>
      </c>
      <c r="F475" s="72" t="s">
        <v>537</v>
      </c>
      <c r="G475" s="78"/>
      <c r="H475" s="78"/>
      <c r="I475" s="117">
        <f>I476</f>
        <v>81.7</v>
      </c>
      <c r="J475" s="117"/>
      <c r="K475" s="34">
        <f t="shared" si="42"/>
        <v>81.7</v>
      </c>
      <c r="L475" s="152"/>
      <c r="M475" s="34">
        <f t="shared" si="43"/>
        <v>81.7</v>
      </c>
      <c r="N475" s="86">
        <f>N476</f>
        <v>-81.7</v>
      </c>
      <c r="O475" s="94">
        <f t="shared" si="41"/>
        <v>0</v>
      </c>
      <c r="P475" s="86"/>
      <c r="Q475" s="94">
        <f t="shared" si="44"/>
        <v>0</v>
      </c>
    </row>
    <row r="476" spans="2:17" ht="12.75" hidden="1">
      <c r="B476" s="50" t="s">
        <v>538</v>
      </c>
      <c r="C476" s="77"/>
      <c r="D476" s="31" t="s">
        <v>376</v>
      </c>
      <c r="E476" s="31" t="s">
        <v>379</v>
      </c>
      <c r="F476" s="72" t="s">
        <v>537</v>
      </c>
      <c r="G476" s="78">
        <v>300</v>
      </c>
      <c r="H476" s="78"/>
      <c r="I476" s="117">
        <f>I477</f>
        <v>81.7</v>
      </c>
      <c r="J476" s="117"/>
      <c r="K476" s="34">
        <f t="shared" si="42"/>
        <v>81.7</v>
      </c>
      <c r="L476" s="152"/>
      <c r="M476" s="34">
        <f t="shared" si="43"/>
        <v>81.7</v>
      </c>
      <c r="N476" s="86">
        <f>N477</f>
        <v>-81.7</v>
      </c>
      <c r="O476" s="94">
        <f t="shared" si="41"/>
        <v>0</v>
      </c>
      <c r="P476" s="86"/>
      <c r="Q476" s="94">
        <f t="shared" si="44"/>
        <v>0</v>
      </c>
    </row>
    <row r="477" spans="2:17" ht="12.75" hidden="1">
      <c r="B477" s="50" t="s">
        <v>138</v>
      </c>
      <c r="C477" s="77"/>
      <c r="D477" s="31" t="s">
        <v>376</v>
      </c>
      <c r="E477" s="31" t="s">
        <v>379</v>
      </c>
      <c r="F477" s="72" t="s">
        <v>537</v>
      </c>
      <c r="G477" s="78">
        <v>320</v>
      </c>
      <c r="H477" s="78"/>
      <c r="I477" s="117">
        <f>I478</f>
        <v>81.7</v>
      </c>
      <c r="J477" s="117"/>
      <c r="K477" s="34">
        <f t="shared" si="42"/>
        <v>81.7</v>
      </c>
      <c r="L477" s="152"/>
      <c r="M477" s="34">
        <f t="shared" si="43"/>
        <v>81.7</v>
      </c>
      <c r="N477" s="86">
        <f>N478</f>
        <v>-81.7</v>
      </c>
      <c r="O477" s="94">
        <f t="shared" si="41"/>
        <v>0</v>
      </c>
      <c r="P477" s="86"/>
      <c r="Q477" s="94">
        <f t="shared" si="44"/>
        <v>0</v>
      </c>
    </row>
    <row r="478" spans="2:17" ht="12.75" hidden="1">
      <c r="B478" s="40" t="s">
        <v>391</v>
      </c>
      <c r="C478" s="85"/>
      <c r="D478" s="31" t="s">
        <v>376</v>
      </c>
      <c r="E478" s="31" t="s">
        <v>379</v>
      </c>
      <c r="F478" s="72" t="s">
        <v>537</v>
      </c>
      <c r="G478" s="78">
        <v>320</v>
      </c>
      <c r="H478" s="78">
        <v>3</v>
      </c>
      <c r="I478" s="117">
        <v>81.7</v>
      </c>
      <c r="J478" s="117"/>
      <c r="K478" s="34">
        <f t="shared" si="42"/>
        <v>81.7</v>
      </c>
      <c r="L478" s="152"/>
      <c r="M478" s="34">
        <f t="shared" si="43"/>
        <v>81.7</v>
      </c>
      <c r="N478" s="86">
        <v>-81.7</v>
      </c>
      <c r="O478" s="94">
        <f t="shared" si="41"/>
        <v>0</v>
      </c>
      <c r="P478" s="86"/>
      <c r="Q478" s="94">
        <f t="shared" si="44"/>
        <v>0</v>
      </c>
    </row>
    <row r="479" spans="2:17" ht="25.5">
      <c r="B479" s="40" t="s">
        <v>539</v>
      </c>
      <c r="C479" s="79"/>
      <c r="D479" s="31" t="s">
        <v>376</v>
      </c>
      <c r="E479" s="31" t="s">
        <v>379</v>
      </c>
      <c r="F479" s="78" t="s">
        <v>540</v>
      </c>
      <c r="G479" s="31"/>
      <c r="H479" s="31"/>
      <c r="I479" s="118">
        <f>I480+I485</f>
        <v>7</v>
      </c>
      <c r="J479" s="117"/>
      <c r="K479" s="34">
        <f t="shared" si="42"/>
        <v>7</v>
      </c>
      <c r="L479" s="152"/>
      <c r="M479" s="34">
        <f t="shared" si="43"/>
        <v>7</v>
      </c>
      <c r="N479" s="86"/>
      <c r="O479" s="94">
        <f t="shared" si="41"/>
        <v>7</v>
      </c>
      <c r="P479" s="86"/>
      <c r="Q479" s="94">
        <f t="shared" si="44"/>
        <v>7</v>
      </c>
    </row>
    <row r="480" spans="2:17" ht="25.5">
      <c r="B480" s="40" t="s">
        <v>541</v>
      </c>
      <c r="C480" s="79"/>
      <c r="D480" s="31" t="s">
        <v>376</v>
      </c>
      <c r="E480" s="31" t="s">
        <v>379</v>
      </c>
      <c r="F480" s="78" t="s">
        <v>542</v>
      </c>
      <c r="G480" s="31"/>
      <c r="H480" s="31"/>
      <c r="I480" s="118">
        <f>I481</f>
        <v>1</v>
      </c>
      <c r="J480" s="117"/>
      <c r="K480" s="34">
        <f t="shared" si="42"/>
        <v>1</v>
      </c>
      <c r="L480" s="152"/>
      <c r="M480" s="34">
        <f t="shared" si="43"/>
        <v>1</v>
      </c>
      <c r="N480" s="86"/>
      <c r="O480" s="94">
        <f t="shared" si="41"/>
        <v>1</v>
      </c>
      <c r="P480" s="86"/>
      <c r="Q480" s="94">
        <f t="shared" si="44"/>
        <v>1</v>
      </c>
    </row>
    <row r="481" spans="2:17" ht="38.25">
      <c r="B481" s="40" t="s">
        <v>543</v>
      </c>
      <c r="C481" s="79"/>
      <c r="D481" s="31" t="s">
        <v>376</v>
      </c>
      <c r="E481" s="31" t="s">
        <v>379</v>
      </c>
      <c r="F481" s="78" t="s">
        <v>544</v>
      </c>
      <c r="G481" s="19"/>
      <c r="H481" s="31"/>
      <c r="I481" s="118">
        <f>I482</f>
        <v>1</v>
      </c>
      <c r="J481" s="117"/>
      <c r="K481" s="34">
        <f t="shared" si="42"/>
        <v>1</v>
      </c>
      <c r="L481" s="152"/>
      <c r="M481" s="34">
        <f t="shared" si="43"/>
        <v>1</v>
      </c>
      <c r="N481" s="86"/>
      <c r="O481" s="94">
        <f t="shared" si="41"/>
        <v>1</v>
      </c>
      <c r="P481" s="86"/>
      <c r="Q481" s="94">
        <f t="shared" si="44"/>
        <v>1</v>
      </c>
    </row>
    <row r="482" spans="2:17" ht="12.75">
      <c r="B482" s="50" t="s">
        <v>424</v>
      </c>
      <c r="C482" s="77"/>
      <c r="D482" s="31" t="s">
        <v>376</v>
      </c>
      <c r="E482" s="31" t="s">
        <v>379</v>
      </c>
      <c r="F482" s="78" t="s">
        <v>544</v>
      </c>
      <c r="G482" s="31" t="s">
        <v>425</v>
      </c>
      <c r="H482" s="31"/>
      <c r="I482" s="118">
        <f>I483</f>
        <v>1</v>
      </c>
      <c r="J482" s="117"/>
      <c r="K482" s="34">
        <f t="shared" si="42"/>
        <v>1</v>
      </c>
      <c r="L482" s="152"/>
      <c r="M482" s="34">
        <f t="shared" si="43"/>
        <v>1</v>
      </c>
      <c r="N482" s="86"/>
      <c r="O482" s="94">
        <f t="shared" si="41"/>
        <v>1</v>
      </c>
      <c r="P482" s="86"/>
      <c r="Q482" s="94">
        <f t="shared" si="44"/>
        <v>1</v>
      </c>
    </row>
    <row r="483" spans="2:17" ht="12.75">
      <c r="B483" s="50" t="s">
        <v>426</v>
      </c>
      <c r="C483" s="77"/>
      <c r="D483" s="31" t="s">
        <v>376</v>
      </c>
      <c r="E483" s="31" t="s">
        <v>379</v>
      </c>
      <c r="F483" s="78" t="s">
        <v>544</v>
      </c>
      <c r="G483" s="31" t="s">
        <v>427</v>
      </c>
      <c r="H483" s="31"/>
      <c r="I483" s="118">
        <f>I484</f>
        <v>1</v>
      </c>
      <c r="J483" s="117"/>
      <c r="K483" s="34">
        <f t="shared" si="42"/>
        <v>1</v>
      </c>
      <c r="L483" s="152"/>
      <c r="M483" s="34">
        <f t="shared" si="43"/>
        <v>1</v>
      </c>
      <c r="N483" s="86"/>
      <c r="O483" s="94">
        <f t="shared" si="41"/>
        <v>1</v>
      </c>
      <c r="P483" s="86"/>
      <c r="Q483" s="94">
        <f t="shared" si="44"/>
        <v>1</v>
      </c>
    </row>
    <row r="484" spans="2:17" ht="12.75">
      <c r="B484" s="40" t="s">
        <v>413</v>
      </c>
      <c r="C484" s="79"/>
      <c r="D484" s="31" t="s">
        <v>376</v>
      </c>
      <c r="E484" s="31" t="s">
        <v>379</v>
      </c>
      <c r="F484" s="78" t="s">
        <v>544</v>
      </c>
      <c r="G484" s="31" t="s">
        <v>427</v>
      </c>
      <c r="H484" s="31">
        <v>2</v>
      </c>
      <c r="I484" s="118">
        <v>1</v>
      </c>
      <c r="J484" s="117"/>
      <c r="K484" s="34">
        <f t="shared" si="42"/>
        <v>1</v>
      </c>
      <c r="L484" s="152"/>
      <c r="M484" s="34">
        <f t="shared" si="43"/>
        <v>1</v>
      </c>
      <c r="N484" s="86"/>
      <c r="O484" s="94">
        <f t="shared" si="41"/>
        <v>1</v>
      </c>
      <c r="P484" s="86"/>
      <c r="Q484" s="94">
        <f t="shared" si="44"/>
        <v>1</v>
      </c>
    </row>
    <row r="485" spans="2:17" ht="25.5">
      <c r="B485" s="40" t="s">
        <v>545</v>
      </c>
      <c r="C485" s="79"/>
      <c r="D485" s="31" t="s">
        <v>376</v>
      </c>
      <c r="E485" s="31" t="s">
        <v>379</v>
      </c>
      <c r="F485" s="78" t="s">
        <v>546</v>
      </c>
      <c r="G485" s="31"/>
      <c r="H485" s="31"/>
      <c r="I485" s="118">
        <f>I486</f>
        <v>6</v>
      </c>
      <c r="J485" s="117"/>
      <c r="K485" s="34">
        <f t="shared" si="42"/>
        <v>6</v>
      </c>
      <c r="L485" s="152"/>
      <c r="M485" s="34">
        <f t="shared" si="43"/>
        <v>6</v>
      </c>
      <c r="N485" s="86"/>
      <c r="O485" s="94">
        <f t="shared" si="41"/>
        <v>6</v>
      </c>
      <c r="P485" s="86"/>
      <c r="Q485" s="94">
        <f t="shared" si="44"/>
        <v>6</v>
      </c>
    </row>
    <row r="486" spans="2:17" ht="25.5">
      <c r="B486" s="40" t="s">
        <v>547</v>
      </c>
      <c r="C486" s="79"/>
      <c r="D486" s="31" t="s">
        <v>376</v>
      </c>
      <c r="E486" s="31" t="s">
        <v>379</v>
      </c>
      <c r="F486" s="78" t="s">
        <v>548</v>
      </c>
      <c r="G486" s="31"/>
      <c r="H486" s="31"/>
      <c r="I486" s="118">
        <f>I487</f>
        <v>6</v>
      </c>
      <c r="J486" s="117"/>
      <c r="K486" s="34">
        <f t="shared" si="42"/>
        <v>6</v>
      </c>
      <c r="L486" s="152"/>
      <c r="M486" s="34">
        <f t="shared" si="43"/>
        <v>6</v>
      </c>
      <c r="N486" s="86"/>
      <c r="O486" s="94">
        <f t="shared" si="41"/>
        <v>6</v>
      </c>
      <c r="P486" s="86"/>
      <c r="Q486" s="94">
        <f t="shared" si="44"/>
        <v>6</v>
      </c>
    </row>
    <row r="487" spans="2:17" ht="12.75">
      <c r="B487" s="50" t="s">
        <v>424</v>
      </c>
      <c r="C487" s="77"/>
      <c r="D487" s="31" t="s">
        <v>376</v>
      </c>
      <c r="E487" s="31" t="s">
        <v>379</v>
      </c>
      <c r="F487" s="78" t="s">
        <v>548</v>
      </c>
      <c r="G487" s="31" t="s">
        <v>425</v>
      </c>
      <c r="H487" s="31"/>
      <c r="I487" s="118">
        <f>I488</f>
        <v>6</v>
      </c>
      <c r="J487" s="117"/>
      <c r="K487" s="34">
        <f t="shared" si="42"/>
        <v>6</v>
      </c>
      <c r="L487" s="152"/>
      <c r="M487" s="34">
        <f t="shared" si="43"/>
        <v>6</v>
      </c>
      <c r="N487" s="86"/>
      <c r="O487" s="94">
        <f t="shared" si="41"/>
        <v>6</v>
      </c>
      <c r="P487" s="86"/>
      <c r="Q487" s="94">
        <f t="shared" si="44"/>
        <v>6</v>
      </c>
    </row>
    <row r="488" spans="2:17" ht="12.75">
      <c r="B488" s="50" t="s">
        <v>426</v>
      </c>
      <c r="C488" s="77"/>
      <c r="D488" s="31" t="s">
        <v>376</v>
      </c>
      <c r="E488" s="31" t="s">
        <v>379</v>
      </c>
      <c r="F488" s="78" t="s">
        <v>548</v>
      </c>
      <c r="G488" s="31" t="s">
        <v>427</v>
      </c>
      <c r="H488" s="31"/>
      <c r="I488" s="118">
        <f>I489</f>
        <v>6</v>
      </c>
      <c r="J488" s="117"/>
      <c r="K488" s="34">
        <f t="shared" si="42"/>
        <v>6</v>
      </c>
      <c r="L488" s="152"/>
      <c r="M488" s="34">
        <f t="shared" si="43"/>
        <v>6</v>
      </c>
      <c r="N488" s="86"/>
      <c r="O488" s="94">
        <f t="shared" si="41"/>
        <v>6</v>
      </c>
      <c r="P488" s="86"/>
      <c r="Q488" s="94">
        <f t="shared" si="44"/>
        <v>6</v>
      </c>
    </row>
    <row r="489" spans="2:17" ht="12.75">
      <c r="B489" s="40" t="s">
        <v>413</v>
      </c>
      <c r="C489" s="79"/>
      <c r="D489" s="31" t="s">
        <v>376</v>
      </c>
      <c r="E489" s="31" t="s">
        <v>379</v>
      </c>
      <c r="F489" s="78" t="s">
        <v>548</v>
      </c>
      <c r="G489" s="31" t="s">
        <v>427</v>
      </c>
      <c r="H489" s="31">
        <v>2</v>
      </c>
      <c r="I489" s="118">
        <v>6</v>
      </c>
      <c r="J489" s="117"/>
      <c r="K489" s="34">
        <f t="shared" si="42"/>
        <v>6</v>
      </c>
      <c r="L489" s="152"/>
      <c r="M489" s="34">
        <f t="shared" si="43"/>
        <v>6</v>
      </c>
      <c r="N489" s="86"/>
      <c r="O489" s="94">
        <f aca="true" t="shared" si="45" ref="O489:O556">M489+N489</f>
        <v>6</v>
      </c>
      <c r="P489" s="86"/>
      <c r="Q489" s="94">
        <f t="shared" si="44"/>
        <v>6</v>
      </c>
    </row>
    <row r="490" spans="2:17" ht="25.5">
      <c r="B490" s="40" t="s">
        <v>31</v>
      </c>
      <c r="C490" s="79"/>
      <c r="D490" s="31" t="s">
        <v>376</v>
      </c>
      <c r="E490" s="31" t="s">
        <v>379</v>
      </c>
      <c r="F490" s="78" t="s">
        <v>549</v>
      </c>
      <c r="G490" s="31"/>
      <c r="H490" s="31"/>
      <c r="I490" s="118">
        <f>I491</f>
        <v>6</v>
      </c>
      <c r="J490" s="117"/>
      <c r="K490" s="34">
        <f t="shared" si="42"/>
        <v>6</v>
      </c>
      <c r="L490" s="152"/>
      <c r="M490" s="34">
        <f t="shared" si="43"/>
        <v>6</v>
      </c>
      <c r="N490" s="86"/>
      <c r="O490" s="94">
        <f t="shared" si="45"/>
        <v>6</v>
      </c>
      <c r="P490" s="86"/>
      <c r="Q490" s="94">
        <f t="shared" si="44"/>
        <v>6</v>
      </c>
    </row>
    <row r="491" spans="2:17" ht="38.25">
      <c r="B491" s="40" t="s">
        <v>619</v>
      </c>
      <c r="C491" s="87"/>
      <c r="D491" s="31" t="s">
        <v>376</v>
      </c>
      <c r="E491" s="31" t="s">
        <v>379</v>
      </c>
      <c r="F491" s="78" t="s">
        <v>568</v>
      </c>
      <c r="G491" s="31"/>
      <c r="H491" s="31"/>
      <c r="I491" s="118">
        <f>I492</f>
        <v>6</v>
      </c>
      <c r="J491" s="117"/>
      <c r="K491" s="34">
        <f t="shared" si="42"/>
        <v>6</v>
      </c>
      <c r="L491" s="152"/>
      <c r="M491" s="34">
        <f t="shared" si="43"/>
        <v>6</v>
      </c>
      <c r="N491" s="86"/>
      <c r="O491" s="94">
        <f t="shared" si="45"/>
        <v>6</v>
      </c>
      <c r="P491" s="86"/>
      <c r="Q491" s="94">
        <f t="shared" si="44"/>
        <v>6</v>
      </c>
    </row>
    <row r="492" spans="2:17" ht="38.25">
      <c r="B492" s="40" t="s">
        <v>620</v>
      </c>
      <c r="C492" s="87"/>
      <c r="D492" s="31" t="s">
        <v>376</v>
      </c>
      <c r="E492" s="31" t="s">
        <v>379</v>
      </c>
      <c r="F492" s="88" t="s">
        <v>570</v>
      </c>
      <c r="G492" s="31"/>
      <c r="H492" s="31"/>
      <c r="I492" s="118">
        <f>I493</f>
        <v>6</v>
      </c>
      <c r="J492" s="117"/>
      <c r="K492" s="34">
        <f t="shared" si="42"/>
        <v>6</v>
      </c>
      <c r="L492" s="152"/>
      <c r="M492" s="34">
        <f t="shared" si="43"/>
        <v>6</v>
      </c>
      <c r="N492" s="86"/>
      <c r="O492" s="94">
        <f t="shared" si="45"/>
        <v>6</v>
      </c>
      <c r="P492" s="86"/>
      <c r="Q492" s="94">
        <f t="shared" si="44"/>
        <v>6</v>
      </c>
    </row>
    <row r="493" spans="2:17" ht="12.75">
      <c r="B493" s="50" t="s">
        <v>424</v>
      </c>
      <c r="C493" s="77"/>
      <c r="D493" s="31" t="s">
        <v>376</v>
      </c>
      <c r="E493" s="31" t="s">
        <v>379</v>
      </c>
      <c r="F493" s="88" t="s">
        <v>570</v>
      </c>
      <c r="G493" s="31" t="s">
        <v>425</v>
      </c>
      <c r="H493" s="31"/>
      <c r="I493" s="118">
        <f>I494</f>
        <v>6</v>
      </c>
      <c r="J493" s="117"/>
      <c r="K493" s="34">
        <f t="shared" si="42"/>
        <v>6</v>
      </c>
      <c r="L493" s="152"/>
      <c r="M493" s="34">
        <f t="shared" si="43"/>
        <v>6</v>
      </c>
      <c r="N493" s="86"/>
      <c r="O493" s="94">
        <f t="shared" si="45"/>
        <v>6</v>
      </c>
      <c r="P493" s="86"/>
      <c r="Q493" s="94">
        <f t="shared" si="44"/>
        <v>6</v>
      </c>
    </row>
    <row r="494" spans="2:17" ht="12.75">
      <c r="B494" s="50" t="s">
        <v>426</v>
      </c>
      <c r="C494" s="77"/>
      <c r="D494" s="31" t="s">
        <v>376</v>
      </c>
      <c r="E494" s="31" t="s">
        <v>379</v>
      </c>
      <c r="F494" s="88" t="s">
        <v>570</v>
      </c>
      <c r="G494" s="31" t="s">
        <v>427</v>
      </c>
      <c r="H494" s="31"/>
      <c r="I494" s="118">
        <f>I495</f>
        <v>6</v>
      </c>
      <c r="J494" s="117"/>
      <c r="K494" s="34">
        <f t="shared" si="42"/>
        <v>6</v>
      </c>
      <c r="L494" s="152"/>
      <c r="M494" s="34">
        <f t="shared" si="43"/>
        <v>6</v>
      </c>
      <c r="N494" s="86"/>
      <c r="O494" s="94">
        <f t="shared" si="45"/>
        <v>6</v>
      </c>
      <c r="P494" s="86"/>
      <c r="Q494" s="94">
        <f t="shared" si="44"/>
        <v>6</v>
      </c>
    </row>
    <row r="495" spans="2:17" ht="12.75">
      <c r="B495" s="40" t="s">
        <v>413</v>
      </c>
      <c r="C495" s="79"/>
      <c r="D495" s="31" t="s">
        <v>376</v>
      </c>
      <c r="E495" s="31" t="s">
        <v>379</v>
      </c>
      <c r="F495" s="88" t="s">
        <v>570</v>
      </c>
      <c r="G495" s="31" t="s">
        <v>427</v>
      </c>
      <c r="H495" s="31">
        <v>2</v>
      </c>
      <c r="I495" s="118">
        <v>6</v>
      </c>
      <c r="J495" s="117"/>
      <c r="K495" s="34">
        <f t="shared" si="42"/>
        <v>6</v>
      </c>
      <c r="L495" s="152"/>
      <c r="M495" s="34">
        <f t="shared" si="43"/>
        <v>6</v>
      </c>
      <c r="N495" s="86"/>
      <c r="O495" s="94">
        <f t="shared" si="45"/>
        <v>6</v>
      </c>
      <c r="P495" s="86"/>
      <c r="Q495" s="94">
        <f t="shared" si="44"/>
        <v>6</v>
      </c>
    </row>
    <row r="496" spans="2:17" ht="12.75">
      <c r="B496" s="40" t="s">
        <v>571</v>
      </c>
      <c r="C496" s="79"/>
      <c r="D496" s="31" t="s">
        <v>376</v>
      </c>
      <c r="E496" s="31" t="s">
        <v>379</v>
      </c>
      <c r="F496" s="78" t="s">
        <v>572</v>
      </c>
      <c r="G496" s="78"/>
      <c r="H496" s="78"/>
      <c r="I496" s="117">
        <f>I497</f>
        <v>73</v>
      </c>
      <c r="J496" s="117"/>
      <c r="K496" s="34">
        <f t="shared" si="42"/>
        <v>73</v>
      </c>
      <c r="L496" s="152"/>
      <c r="M496" s="34">
        <f t="shared" si="43"/>
        <v>73</v>
      </c>
      <c r="N496" s="86"/>
      <c r="O496" s="94">
        <f t="shared" si="45"/>
        <v>73</v>
      </c>
      <c r="P496" s="86"/>
      <c r="Q496" s="94">
        <f t="shared" si="44"/>
        <v>73</v>
      </c>
    </row>
    <row r="497" spans="2:17" ht="25.5">
      <c r="B497" s="40" t="s">
        <v>573</v>
      </c>
      <c r="C497" s="79"/>
      <c r="D497" s="31" t="s">
        <v>376</v>
      </c>
      <c r="E497" s="31" t="s">
        <v>379</v>
      </c>
      <c r="F497" s="78" t="s">
        <v>574</v>
      </c>
      <c r="G497" s="78"/>
      <c r="H497" s="78"/>
      <c r="I497" s="117">
        <f>I498</f>
        <v>73</v>
      </c>
      <c r="J497" s="117"/>
      <c r="K497" s="34">
        <f t="shared" si="42"/>
        <v>73</v>
      </c>
      <c r="L497" s="152"/>
      <c r="M497" s="34">
        <f t="shared" si="43"/>
        <v>73</v>
      </c>
      <c r="N497" s="86"/>
      <c r="O497" s="94">
        <f t="shared" si="45"/>
        <v>73</v>
      </c>
      <c r="P497" s="86"/>
      <c r="Q497" s="94">
        <f t="shared" si="44"/>
        <v>73</v>
      </c>
    </row>
    <row r="498" spans="2:17" ht="12.75">
      <c r="B498" s="50" t="s">
        <v>424</v>
      </c>
      <c r="C498" s="77"/>
      <c r="D498" s="31" t="s">
        <v>376</v>
      </c>
      <c r="E498" s="31" t="s">
        <v>379</v>
      </c>
      <c r="F498" s="78" t="s">
        <v>574</v>
      </c>
      <c r="G498" s="31" t="s">
        <v>425</v>
      </c>
      <c r="H498" s="31"/>
      <c r="I498" s="117">
        <f>I499</f>
        <v>73</v>
      </c>
      <c r="J498" s="117"/>
      <c r="K498" s="34">
        <f t="shared" si="42"/>
        <v>73</v>
      </c>
      <c r="L498" s="152"/>
      <c r="M498" s="34">
        <f t="shared" si="43"/>
        <v>73</v>
      </c>
      <c r="N498" s="86"/>
      <c r="O498" s="94">
        <f t="shared" si="45"/>
        <v>73</v>
      </c>
      <c r="P498" s="86"/>
      <c r="Q498" s="94">
        <f t="shared" si="44"/>
        <v>73</v>
      </c>
    </row>
    <row r="499" spans="2:17" ht="12.75">
      <c r="B499" s="50" t="s">
        <v>426</v>
      </c>
      <c r="C499" s="77"/>
      <c r="D499" s="31" t="s">
        <v>376</v>
      </c>
      <c r="E499" s="31" t="s">
        <v>379</v>
      </c>
      <c r="F499" s="78" t="s">
        <v>574</v>
      </c>
      <c r="G499" s="31" t="s">
        <v>427</v>
      </c>
      <c r="H499" s="31"/>
      <c r="I499" s="117">
        <f>I500</f>
        <v>73</v>
      </c>
      <c r="J499" s="117"/>
      <c r="K499" s="34">
        <f aca="true" t="shared" si="46" ref="K499:K579">I499+J499</f>
        <v>73</v>
      </c>
      <c r="L499" s="152"/>
      <c r="M499" s="34">
        <f t="shared" si="43"/>
        <v>73</v>
      </c>
      <c r="N499" s="86"/>
      <c r="O499" s="94">
        <f t="shared" si="45"/>
        <v>73</v>
      </c>
      <c r="P499" s="86"/>
      <c r="Q499" s="94">
        <f t="shared" si="44"/>
        <v>73</v>
      </c>
    </row>
    <row r="500" spans="2:17" ht="12.75">
      <c r="B500" s="40" t="s">
        <v>413</v>
      </c>
      <c r="C500" s="79"/>
      <c r="D500" s="31" t="s">
        <v>376</v>
      </c>
      <c r="E500" s="31" t="s">
        <v>379</v>
      </c>
      <c r="F500" s="78" t="s">
        <v>574</v>
      </c>
      <c r="G500" s="31" t="s">
        <v>427</v>
      </c>
      <c r="H500" s="31">
        <v>2</v>
      </c>
      <c r="I500" s="117">
        <v>73</v>
      </c>
      <c r="J500" s="117"/>
      <c r="K500" s="34">
        <f t="shared" si="46"/>
        <v>73</v>
      </c>
      <c r="L500" s="152"/>
      <c r="M500" s="34">
        <f t="shared" si="43"/>
        <v>73</v>
      </c>
      <c r="N500" s="86"/>
      <c r="O500" s="94">
        <f t="shared" si="45"/>
        <v>73</v>
      </c>
      <c r="P500" s="86"/>
      <c r="Q500" s="94">
        <f t="shared" si="44"/>
        <v>73</v>
      </c>
    </row>
    <row r="501" spans="2:17" ht="25.5">
      <c r="B501" s="40" t="s">
        <v>575</v>
      </c>
      <c r="C501" s="79"/>
      <c r="D501" s="31" t="s">
        <v>376</v>
      </c>
      <c r="E501" s="31" t="s">
        <v>379</v>
      </c>
      <c r="F501" s="31" t="s">
        <v>576</v>
      </c>
      <c r="G501" s="31"/>
      <c r="H501" s="31"/>
      <c r="I501" s="117">
        <f>I502</f>
        <v>1</v>
      </c>
      <c r="J501" s="117"/>
      <c r="K501" s="34">
        <f t="shared" si="46"/>
        <v>1</v>
      </c>
      <c r="L501" s="152"/>
      <c r="M501" s="34">
        <f t="shared" si="43"/>
        <v>1</v>
      </c>
      <c r="N501" s="86"/>
      <c r="O501" s="94">
        <f t="shared" si="45"/>
        <v>1</v>
      </c>
      <c r="P501" s="86"/>
      <c r="Q501" s="94">
        <f t="shared" si="44"/>
        <v>1</v>
      </c>
    </row>
    <row r="502" spans="2:17" ht="25.5">
      <c r="B502" s="40" t="s">
        <v>577</v>
      </c>
      <c r="C502" s="79"/>
      <c r="D502" s="31" t="s">
        <v>376</v>
      </c>
      <c r="E502" s="31" t="s">
        <v>379</v>
      </c>
      <c r="F502" s="31" t="s">
        <v>578</v>
      </c>
      <c r="G502" s="31"/>
      <c r="H502" s="31"/>
      <c r="I502" s="117">
        <f>I503</f>
        <v>1</v>
      </c>
      <c r="J502" s="117"/>
      <c r="K502" s="34">
        <f t="shared" si="46"/>
        <v>1</v>
      </c>
      <c r="L502" s="152"/>
      <c r="M502" s="34">
        <f t="shared" si="43"/>
        <v>1</v>
      </c>
      <c r="N502" s="86"/>
      <c r="O502" s="94">
        <f t="shared" si="45"/>
        <v>1</v>
      </c>
      <c r="P502" s="86"/>
      <c r="Q502" s="94">
        <f t="shared" si="44"/>
        <v>1</v>
      </c>
    </row>
    <row r="503" spans="2:17" ht="12.75">
      <c r="B503" s="50" t="s">
        <v>424</v>
      </c>
      <c r="C503" s="77"/>
      <c r="D503" s="31" t="s">
        <v>376</v>
      </c>
      <c r="E503" s="31" t="s">
        <v>379</v>
      </c>
      <c r="F503" s="31" t="s">
        <v>578</v>
      </c>
      <c r="G503" s="31" t="s">
        <v>425</v>
      </c>
      <c r="H503" s="31"/>
      <c r="I503" s="117">
        <f>I504</f>
        <v>1</v>
      </c>
      <c r="J503" s="117"/>
      <c r="K503" s="34">
        <f t="shared" si="46"/>
        <v>1</v>
      </c>
      <c r="L503" s="152"/>
      <c r="M503" s="34">
        <f t="shared" si="43"/>
        <v>1</v>
      </c>
      <c r="N503" s="86"/>
      <c r="O503" s="94">
        <f t="shared" si="45"/>
        <v>1</v>
      </c>
      <c r="P503" s="86"/>
      <c r="Q503" s="94">
        <f t="shared" si="44"/>
        <v>1</v>
      </c>
    </row>
    <row r="504" spans="2:17" ht="12.75">
      <c r="B504" s="50" t="s">
        <v>426</v>
      </c>
      <c r="C504" s="77"/>
      <c r="D504" s="31" t="s">
        <v>376</v>
      </c>
      <c r="E504" s="31" t="s">
        <v>379</v>
      </c>
      <c r="F504" s="31" t="s">
        <v>578</v>
      </c>
      <c r="G504" s="31" t="s">
        <v>427</v>
      </c>
      <c r="H504" s="31"/>
      <c r="I504" s="117">
        <f>I505</f>
        <v>1</v>
      </c>
      <c r="J504" s="117"/>
      <c r="K504" s="34">
        <f t="shared" si="46"/>
        <v>1</v>
      </c>
      <c r="L504" s="152"/>
      <c r="M504" s="34">
        <f t="shared" si="43"/>
        <v>1</v>
      </c>
      <c r="N504" s="86"/>
      <c r="O504" s="94">
        <f t="shared" si="45"/>
        <v>1</v>
      </c>
      <c r="P504" s="86"/>
      <c r="Q504" s="94">
        <f t="shared" si="44"/>
        <v>1</v>
      </c>
    </row>
    <row r="505" spans="2:17" ht="12.75">
      <c r="B505" s="40" t="s">
        <v>413</v>
      </c>
      <c r="C505" s="79"/>
      <c r="D505" s="31" t="s">
        <v>376</v>
      </c>
      <c r="E505" s="31" t="s">
        <v>379</v>
      </c>
      <c r="F505" s="31" t="s">
        <v>578</v>
      </c>
      <c r="G505" s="31" t="s">
        <v>427</v>
      </c>
      <c r="H505" s="31">
        <v>2</v>
      </c>
      <c r="I505" s="117">
        <v>1</v>
      </c>
      <c r="J505" s="117"/>
      <c r="K505" s="34">
        <f t="shared" si="46"/>
        <v>1</v>
      </c>
      <c r="L505" s="152"/>
      <c r="M505" s="34">
        <f t="shared" si="43"/>
        <v>1</v>
      </c>
      <c r="N505" s="86"/>
      <c r="O505" s="94">
        <f t="shared" si="45"/>
        <v>1</v>
      </c>
      <c r="P505" s="86"/>
      <c r="Q505" s="94">
        <f t="shared" si="44"/>
        <v>1</v>
      </c>
    </row>
    <row r="506" spans="2:17" ht="12.75">
      <c r="B506" s="40" t="s">
        <v>581</v>
      </c>
      <c r="C506" s="79"/>
      <c r="D506" s="31" t="s">
        <v>376</v>
      </c>
      <c r="E506" s="31" t="s">
        <v>379</v>
      </c>
      <c r="F506" s="78" t="s">
        <v>582</v>
      </c>
      <c r="G506" s="78"/>
      <c r="H506" s="78"/>
      <c r="I506" s="117">
        <f>I507+I512+I517</f>
        <v>65</v>
      </c>
      <c r="J506" s="117"/>
      <c r="K506" s="34">
        <f aca="true" t="shared" si="47" ref="K506:K521">I506+J506</f>
        <v>65</v>
      </c>
      <c r="L506" s="152"/>
      <c r="M506" s="34">
        <f aca="true" t="shared" si="48" ref="M506:M521">K506+L506</f>
        <v>65</v>
      </c>
      <c r="N506" s="86"/>
      <c r="O506" s="94">
        <f aca="true" t="shared" si="49" ref="O506:O521">M506+N506</f>
        <v>65</v>
      </c>
      <c r="P506" s="86"/>
      <c r="Q506" s="94">
        <f t="shared" si="44"/>
        <v>65</v>
      </c>
    </row>
    <row r="507" spans="2:17" ht="25.5">
      <c r="B507" s="40" t="s">
        <v>583</v>
      </c>
      <c r="C507" s="79"/>
      <c r="D507" s="31" t="s">
        <v>376</v>
      </c>
      <c r="E507" s="31" t="s">
        <v>379</v>
      </c>
      <c r="F507" s="78" t="s">
        <v>584</v>
      </c>
      <c r="G507" s="78"/>
      <c r="H507" s="78"/>
      <c r="I507" s="117">
        <f>I508</f>
        <v>35.5</v>
      </c>
      <c r="J507" s="117"/>
      <c r="K507" s="34">
        <f t="shared" si="47"/>
        <v>35.5</v>
      </c>
      <c r="L507" s="152"/>
      <c r="M507" s="34">
        <f t="shared" si="48"/>
        <v>35.5</v>
      </c>
      <c r="N507" s="86"/>
      <c r="O507" s="94">
        <f t="shared" si="49"/>
        <v>35.5</v>
      </c>
      <c r="P507" s="86"/>
      <c r="Q507" s="94">
        <f t="shared" si="44"/>
        <v>35.5</v>
      </c>
    </row>
    <row r="508" spans="2:17" ht="25.5">
      <c r="B508" s="40" t="s">
        <v>585</v>
      </c>
      <c r="C508" s="79"/>
      <c r="D508" s="31" t="s">
        <v>376</v>
      </c>
      <c r="E508" s="31" t="s">
        <v>379</v>
      </c>
      <c r="F508" s="78" t="s">
        <v>586</v>
      </c>
      <c r="G508" s="31"/>
      <c r="H508" s="31"/>
      <c r="I508" s="117">
        <f>I509</f>
        <v>35.5</v>
      </c>
      <c r="J508" s="117"/>
      <c r="K508" s="34">
        <f t="shared" si="47"/>
        <v>35.5</v>
      </c>
      <c r="L508" s="152"/>
      <c r="M508" s="34">
        <f t="shared" si="48"/>
        <v>35.5</v>
      </c>
      <c r="N508" s="86"/>
      <c r="O508" s="94">
        <f t="shared" si="49"/>
        <v>35.5</v>
      </c>
      <c r="P508" s="86"/>
      <c r="Q508" s="94">
        <f t="shared" si="44"/>
        <v>35.5</v>
      </c>
    </row>
    <row r="509" spans="2:17" ht="12.75">
      <c r="B509" s="50" t="s">
        <v>424</v>
      </c>
      <c r="C509" s="77"/>
      <c r="D509" s="31" t="s">
        <v>376</v>
      </c>
      <c r="E509" s="31" t="s">
        <v>379</v>
      </c>
      <c r="F509" s="78" t="s">
        <v>586</v>
      </c>
      <c r="G509" s="31" t="s">
        <v>425</v>
      </c>
      <c r="H509" s="31"/>
      <c r="I509" s="117">
        <f>I510</f>
        <v>35.5</v>
      </c>
      <c r="J509" s="117"/>
      <c r="K509" s="34">
        <f t="shared" si="47"/>
        <v>35.5</v>
      </c>
      <c r="L509" s="152"/>
      <c r="M509" s="34">
        <f t="shared" si="48"/>
        <v>35.5</v>
      </c>
      <c r="N509" s="86"/>
      <c r="O509" s="94">
        <f t="shared" si="49"/>
        <v>35.5</v>
      </c>
      <c r="P509" s="86"/>
      <c r="Q509" s="94">
        <f t="shared" si="44"/>
        <v>35.5</v>
      </c>
    </row>
    <row r="510" spans="2:17" ht="12.75">
      <c r="B510" s="50" t="s">
        <v>426</v>
      </c>
      <c r="C510" s="77"/>
      <c r="D510" s="31" t="s">
        <v>376</v>
      </c>
      <c r="E510" s="31" t="s">
        <v>379</v>
      </c>
      <c r="F510" s="78" t="s">
        <v>586</v>
      </c>
      <c r="G510" s="31" t="s">
        <v>427</v>
      </c>
      <c r="H510" s="31"/>
      <c r="I510" s="117">
        <f>I511</f>
        <v>35.5</v>
      </c>
      <c r="J510" s="117"/>
      <c r="K510" s="34">
        <f t="shared" si="47"/>
        <v>35.5</v>
      </c>
      <c r="L510" s="152"/>
      <c r="M510" s="34">
        <f t="shared" si="48"/>
        <v>35.5</v>
      </c>
      <c r="N510" s="86"/>
      <c r="O510" s="94">
        <f t="shared" si="49"/>
        <v>35.5</v>
      </c>
      <c r="P510" s="86"/>
      <c r="Q510" s="94">
        <f t="shared" si="44"/>
        <v>35.5</v>
      </c>
    </row>
    <row r="511" spans="2:17" ht="12.75">
      <c r="B511" s="40" t="s">
        <v>413</v>
      </c>
      <c r="C511" s="79"/>
      <c r="D511" s="31" t="s">
        <v>376</v>
      </c>
      <c r="E511" s="31" t="s">
        <v>379</v>
      </c>
      <c r="F511" s="78" t="s">
        <v>586</v>
      </c>
      <c r="G511" s="31" t="s">
        <v>427</v>
      </c>
      <c r="H511" s="31">
        <v>2</v>
      </c>
      <c r="I511" s="118">
        <v>35.5</v>
      </c>
      <c r="J511" s="117"/>
      <c r="K511" s="34">
        <f t="shared" si="47"/>
        <v>35.5</v>
      </c>
      <c r="L511" s="152"/>
      <c r="M511" s="34">
        <f t="shared" si="48"/>
        <v>35.5</v>
      </c>
      <c r="N511" s="86"/>
      <c r="O511" s="94">
        <f t="shared" si="49"/>
        <v>35.5</v>
      </c>
      <c r="P511" s="86"/>
      <c r="Q511" s="94">
        <f t="shared" si="44"/>
        <v>35.5</v>
      </c>
    </row>
    <row r="512" spans="2:17" ht="25.5">
      <c r="B512" s="40" t="s">
        <v>587</v>
      </c>
      <c r="C512" s="79"/>
      <c r="D512" s="31" t="s">
        <v>376</v>
      </c>
      <c r="E512" s="31" t="s">
        <v>379</v>
      </c>
      <c r="F512" s="78" t="s">
        <v>588</v>
      </c>
      <c r="G512" s="31"/>
      <c r="H512" s="31"/>
      <c r="I512" s="117">
        <f>I513</f>
        <v>18</v>
      </c>
      <c r="J512" s="117"/>
      <c r="K512" s="34">
        <f t="shared" si="47"/>
        <v>18</v>
      </c>
      <c r="L512" s="152"/>
      <c r="M512" s="34">
        <f t="shared" si="48"/>
        <v>18</v>
      </c>
      <c r="N512" s="86"/>
      <c r="O512" s="94">
        <f t="shared" si="49"/>
        <v>18</v>
      </c>
      <c r="P512" s="86"/>
      <c r="Q512" s="94">
        <f t="shared" si="44"/>
        <v>18</v>
      </c>
    </row>
    <row r="513" spans="2:17" ht="25.5">
      <c r="B513" s="40" t="s">
        <v>589</v>
      </c>
      <c r="C513" s="79"/>
      <c r="D513" s="31" t="s">
        <v>376</v>
      </c>
      <c r="E513" s="31" t="s">
        <v>379</v>
      </c>
      <c r="F513" s="78" t="s">
        <v>590</v>
      </c>
      <c r="G513" s="19"/>
      <c r="H513" s="31"/>
      <c r="I513" s="117">
        <f>I514</f>
        <v>18</v>
      </c>
      <c r="J513" s="117"/>
      <c r="K513" s="34">
        <f t="shared" si="47"/>
        <v>18</v>
      </c>
      <c r="L513" s="152"/>
      <c r="M513" s="34">
        <f t="shared" si="48"/>
        <v>18</v>
      </c>
      <c r="N513" s="86"/>
      <c r="O513" s="94">
        <f t="shared" si="49"/>
        <v>18</v>
      </c>
      <c r="P513" s="86"/>
      <c r="Q513" s="94">
        <f t="shared" si="44"/>
        <v>18</v>
      </c>
    </row>
    <row r="514" spans="2:17" ht="12.75">
      <c r="B514" s="50" t="s">
        <v>424</v>
      </c>
      <c r="C514" s="77"/>
      <c r="D514" s="31" t="s">
        <v>376</v>
      </c>
      <c r="E514" s="31" t="s">
        <v>379</v>
      </c>
      <c r="F514" s="78" t="s">
        <v>590</v>
      </c>
      <c r="G514" s="31" t="s">
        <v>425</v>
      </c>
      <c r="H514" s="31"/>
      <c r="I514" s="118">
        <f>I515</f>
        <v>18</v>
      </c>
      <c r="J514" s="117"/>
      <c r="K514" s="34">
        <f t="shared" si="47"/>
        <v>18</v>
      </c>
      <c r="L514" s="152"/>
      <c r="M514" s="34">
        <f t="shared" si="48"/>
        <v>18</v>
      </c>
      <c r="N514" s="86"/>
      <c r="O514" s="94">
        <f t="shared" si="49"/>
        <v>18</v>
      </c>
      <c r="P514" s="86"/>
      <c r="Q514" s="94">
        <f t="shared" si="44"/>
        <v>18</v>
      </c>
    </row>
    <row r="515" spans="2:17" ht="12.75">
      <c r="B515" s="50" t="s">
        <v>426</v>
      </c>
      <c r="C515" s="77"/>
      <c r="D515" s="31" t="s">
        <v>376</v>
      </c>
      <c r="E515" s="31" t="s">
        <v>379</v>
      </c>
      <c r="F515" s="78" t="s">
        <v>590</v>
      </c>
      <c r="G515" s="31" t="s">
        <v>427</v>
      </c>
      <c r="H515" s="31"/>
      <c r="I515" s="117">
        <f>I516</f>
        <v>18</v>
      </c>
      <c r="J515" s="117"/>
      <c r="K515" s="34">
        <f t="shared" si="47"/>
        <v>18</v>
      </c>
      <c r="L515" s="152"/>
      <c r="M515" s="34">
        <f t="shared" si="48"/>
        <v>18</v>
      </c>
      <c r="N515" s="86"/>
      <c r="O515" s="94">
        <f t="shared" si="49"/>
        <v>18</v>
      </c>
      <c r="P515" s="86"/>
      <c r="Q515" s="94">
        <f t="shared" si="44"/>
        <v>18</v>
      </c>
    </row>
    <row r="516" spans="2:17" ht="12.75">
      <c r="B516" s="40" t="s">
        <v>413</v>
      </c>
      <c r="C516" s="79"/>
      <c r="D516" s="31" t="s">
        <v>376</v>
      </c>
      <c r="E516" s="31" t="s">
        <v>379</v>
      </c>
      <c r="F516" s="78" t="s">
        <v>590</v>
      </c>
      <c r="G516" s="31" t="s">
        <v>427</v>
      </c>
      <c r="H516" s="31">
        <v>2</v>
      </c>
      <c r="I516" s="118">
        <v>18</v>
      </c>
      <c r="J516" s="117"/>
      <c r="K516" s="34">
        <f t="shared" si="47"/>
        <v>18</v>
      </c>
      <c r="L516" s="152"/>
      <c r="M516" s="34">
        <f t="shared" si="48"/>
        <v>18</v>
      </c>
      <c r="N516" s="86"/>
      <c r="O516" s="94">
        <f t="shared" si="49"/>
        <v>18</v>
      </c>
      <c r="P516" s="86"/>
      <c r="Q516" s="94">
        <f t="shared" si="44"/>
        <v>18</v>
      </c>
    </row>
    <row r="517" spans="2:17" ht="25.5">
      <c r="B517" s="40" t="s">
        <v>591</v>
      </c>
      <c r="C517" s="79"/>
      <c r="D517" s="31" t="s">
        <v>376</v>
      </c>
      <c r="E517" s="31" t="s">
        <v>379</v>
      </c>
      <c r="F517" s="78" t="s">
        <v>592</v>
      </c>
      <c r="G517" s="31"/>
      <c r="H517" s="31"/>
      <c r="I517" s="118">
        <f>I518</f>
        <v>11.5</v>
      </c>
      <c r="J517" s="117"/>
      <c r="K517" s="34">
        <f t="shared" si="47"/>
        <v>11.5</v>
      </c>
      <c r="L517" s="152"/>
      <c r="M517" s="34">
        <f t="shared" si="48"/>
        <v>11.5</v>
      </c>
      <c r="N517" s="86"/>
      <c r="O517" s="94">
        <f t="shared" si="49"/>
        <v>11.5</v>
      </c>
      <c r="P517" s="86"/>
      <c r="Q517" s="94">
        <f t="shared" si="44"/>
        <v>11.5</v>
      </c>
    </row>
    <row r="518" spans="2:17" ht="25.5">
      <c r="B518" s="40" t="s">
        <v>593</v>
      </c>
      <c r="C518" s="79"/>
      <c r="D518" s="31" t="s">
        <v>376</v>
      </c>
      <c r="E518" s="31" t="s">
        <v>379</v>
      </c>
      <c r="F518" s="78" t="s">
        <v>594</v>
      </c>
      <c r="G518" s="19"/>
      <c r="H518" s="31"/>
      <c r="I518" s="118">
        <f>I519</f>
        <v>11.5</v>
      </c>
      <c r="J518" s="117"/>
      <c r="K518" s="34">
        <f t="shared" si="47"/>
        <v>11.5</v>
      </c>
      <c r="L518" s="152"/>
      <c r="M518" s="34">
        <f t="shared" si="48"/>
        <v>11.5</v>
      </c>
      <c r="N518" s="86"/>
      <c r="O518" s="94">
        <f t="shared" si="49"/>
        <v>11.5</v>
      </c>
      <c r="P518" s="86"/>
      <c r="Q518" s="94">
        <f t="shared" si="44"/>
        <v>11.5</v>
      </c>
    </row>
    <row r="519" spans="2:17" ht="12.75">
      <c r="B519" s="50" t="s">
        <v>424</v>
      </c>
      <c r="C519" s="77"/>
      <c r="D519" s="31" t="s">
        <v>376</v>
      </c>
      <c r="E519" s="31" t="s">
        <v>379</v>
      </c>
      <c r="F519" s="78" t="s">
        <v>594</v>
      </c>
      <c r="G519" s="31" t="s">
        <v>425</v>
      </c>
      <c r="H519" s="31"/>
      <c r="I519" s="118">
        <f>I520</f>
        <v>11.5</v>
      </c>
      <c r="J519" s="117"/>
      <c r="K519" s="34">
        <f t="shared" si="47"/>
        <v>11.5</v>
      </c>
      <c r="L519" s="152"/>
      <c r="M519" s="34">
        <f t="shared" si="48"/>
        <v>11.5</v>
      </c>
      <c r="N519" s="86"/>
      <c r="O519" s="94">
        <f t="shared" si="49"/>
        <v>11.5</v>
      </c>
      <c r="P519" s="86"/>
      <c r="Q519" s="94">
        <f t="shared" si="44"/>
        <v>11.5</v>
      </c>
    </row>
    <row r="520" spans="2:17" ht="12.75">
      <c r="B520" s="50" t="s">
        <v>426</v>
      </c>
      <c r="C520" s="77"/>
      <c r="D520" s="31" t="s">
        <v>376</v>
      </c>
      <c r="E520" s="31" t="s">
        <v>379</v>
      </c>
      <c r="F520" s="78" t="s">
        <v>594</v>
      </c>
      <c r="G520" s="31" t="s">
        <v>427</v>
      </c>
      <c r="H520" s="31"/>
      <c r="I520" s="118">
        <f>I521</f>
        <v>11.5</v>
      </c>
      <c r="J520" s="117"/>
      <c r="K520" s="34">
        <f t="shared" si="47"/>
        <v>11.5</v>
      </c>
      <c r="L520" s="152"/>
      <c r="M520" s="34">
        <f t="shared" si="48"/>
        <v>11.5</v>
      </c>
      <c r="N520" s="86"/>
      <c r="O520" s="94">
        <f t="shared" si="49"/>
        <v>11.5</v>
      </c>
      <c r="P520" s="86"/>
      <c r="Q520" s="94">
        <f t="shared" si="44"/>
        <v>11.5</v>
      </c>
    </row>
    <row r="521" spans="2:17" ht="12.75">
      <c r="B521" s="40" t="s">
        <v>413</v>
      </c>
      <c r="C521" s="79"/>
      <c r="D521" s="31" t="s">
        <v>376</v>
      </c>
      <c r="E521" s="31" t="s">
        <v>379</v>
      </c>
      <c r="F521" s="78" t="s">
        <v>594</v>
      </c>
      <c r="G521" s="31" t="s">
        <v>427</v>
      </c>
      <c r="H521" s="31">
        <v>2</v>
      </c>
      <c r="I521" s="118">
        <v>11.5</v>
      </c>
      <c r="J521" s="117"/>
      <c r="K521" s="34">
        <f t="shared" si="47"/>
        <v>11.5</v>
      </c>
      <c r="L521" s="152"/>
      <c r="M521" s="34">
        <f t="shared" si="48"/>
        <v>11.5</v>
      </c>
      <c r="N521" s="86"/>
      <c r="O521" s="94">
        <f t="shared" si="49"/>
        <v>11.5</v>
      </c>
      <c r="P521" s="86"/>
      <c r="Q521" s="94">
        <f t="shared" si="44"/>
        <v>11.5</v>
      </c>
    </row>
    <row r="522" spans="2:17" ht="25.5">
      <c r="B522" s="40" t="s">
        <v>412</v>
      </c>
      <c r="C522" s="79"/>
      <c r="D522" s="31" t="s">
        <v>376</v>
      </c>
      <c r="E522" s="31" t="s">
        <v>379</v>
      </c>
      <c r="F522" s="31" t="s">
        <v>579</v>
      </c>
      <c r="G522" s="31"/>
      <c r="H522" s="31"/>
      <c r="I522" s="117">
        <f>I527</f>
        <v>1082.2</v>
      </c>
      <c r="J522" s="117"/>
      <c r="K522" s="34">
        <f t="shared" si="46"/>
        <v>1082.2</v>
      </c>
      <c r="L522" s="152"/>
      <c r="M522" s="34">
        <f t="shared" si="43"/>
        <v>1082.2</v>
      </c>
      <c r="N522" s="86">
        <f>N523+N527</f>
        <v>81.7</v>
      </c>
      <c r="O522" s="94">
        <f t="shared" si="45"/>
        <v>1163.9</v>
      </c>
      <c r="P522" s="86">
        <f>P523+P527</f>
        <v>31.2</v>
      </c>
      <c r="Q522" s="94">
        <f t="shared" si="44"/>
        <v>1195.1000000000001</v>
      </c>
    </row>
    <row r="523" spans="2:17" ht="25.5">
      <c r="B523" s="40" t="s">
        <v>368</v>
      </c>
      <c r="C523" s="79"/>
      <c r="D523" s="31" t="s">
        <v>376</v>
      </c>
      <c r="E523" s="31" t="s">
        <v>379</v>
      </c>
      <c r="F523" s="31" t="s">
        <v>647</v>
      </c>
      <c r="G523" s="31"/>
      <c r="H523" s="31"/>
      <c r="I523" s="117"/>
      <c r="J523" s="117"/>
      <c r="K523" s="34"/>
      <c r="L523" s="152"/>
      <c r="M523" s="34"/>
      <c r="N523" s="86">
        <f>N525</f>
        <v>81.7</v>
      </c>
      <c r="O523" s="94">
        <f t="shared" si="45"/>
        <v>81.7</v>
      </c>
      <c r="P523" s="86"/>
      <c r="Q523" s="94">
        <f>Q524</f>
        <v>81.7</v>
      </c>
    </row>
    <row r="524" spans="2:17" ht="12.75">
      <c r="B524" s="50" t="s">
        <v>538</v>
      </c>
      <c r="C524" s="79"/>
      <c r="D524" s="31" t="s">
        <v>376</v>
      </c>
      <c r="E524" s="31" t="s">
        <v>379</v>
      </c>
      <c r="F524" s="31" t="s">
        <v>647</v>
      </c>
      <c r="G524" s="31" t="s">
        <v>599</v>
      </c>
      <c r="H524" s="31"/>
      <c r="I524" s="117"/>
      <c r="J524" s="117"/>
      <c r="K524" s="34"/>
      <c r="L524" s="152"/>
      <c r="M524" s="34"/>
      <c r="N524" s="86"/>
      <c r="O524" s="94"/>
      <c r="P524" s="86"/>
      <c r="Q524" s="94">
        <f>Q525</f>
        <v>81.7</v>
      </c>
    </row>
    <row r="525" spans="2:17" ht="12.75">
      <c r="B525" s="50" t="s">
        <v>138</v>
      </c>
      <c r="C525" s="79"/>
      <c r="D525" s="31" t="s">
        <v>376</v>
      </c>
      <c r="E525" s="31" t="s">
        <v>379</v>
      </c>
      <c r="F525" s="31" t="s">
        <v>647</v>
      </c>
      <c r="G525" s="31" t="s">
        <v>137</v>
      </c>
      <c r="H525" s="31"/>
      <c r="I525" s="117"/>
      <c r="J525" s="117"/>
      <c r="K525" s="34"/>
      <c r="L525" s="152"/>
      <c r="M525" s="34"/>
      <c r="N525" s="86">
        <f>N526</f>
        <v>81.7</v>
      </c>
      <c r="O525" s="94">
        <f t="shared" si="45"/>
        <v>81.7</v>
      </c>
      <c r="P525" s="86"/>
      <c r="Q525" s="94">
        <f t="shared" si="44"/>
        <v>81.7</v>
      </c>
    </row>
    <row r="526" spans="2:17" ht="12.75">
      <c r="B526" s="40" t="s">
        <v>391</v>
      </c>
      <c r="C526" s="79"/>
      <c r="D526" s="31" t="s">
        <v>376</v>
      </c>
      <c r="E526" s="31" t="s">
        <v>379</v>
      </c>
      <c r="F526" s="31" t="s">
        <v>647</v>
      </c>
      <c r="G526" s="31" t="s">
        <v>137</v>
      </c>
      <c r="H526" s="31" t="s">
        <v>33</v>
      </c>
      <c r="I526" s="117"/>
      <c r="J526" s="117"/>
      <c r="K526" s="34"/>
      <c r="L526" s="152"/>
      <c r="M526" s="34"/>
      <c r="N526" s="86">
        <v>81.7</v>
      </c>
      <c r="O526" s="94">
        <f t="shared" si="45"/>
        <v>81.7</v>
      </c>
      <c r="P526" s="86"/>
      <c r="Q526" s="94">
        <f t="shared" si="44"/>
        <v>81.7</v>
      </c>
    </row>
    <row r="527" spans="2:17" ht="25.5">
      <c r="B527" s="40" t="s">
        <v>110</v>
      </c>
      <c r="C527" s="79"/>
      <c r="D527" s="31" t="s">
        <v>376</v>
      </c>
      <c r="E527" s="31" t="s">
        <v>379</v>
      </c>
      <c r="F527" s="31" t="s">
        <v>580</v>
      </c>
      <c r="G527" s="30"/>
      <c r="H527" s="31"/>
      <c r="I527" s="117">
        <f>I528+I531+I534</f>
        <v>1082.2</v>
      </c>
      <c r="J527" s="117"/>
      <c r="K527" s="34">
        <f t="shared" si="46"/>
        <v>1082.2</v>
      </c>
      <c r="L527" s="152"/>
      <c r="M527" s="34">
        <f t="shared" si="43"/>
        <v>1082.2</v>
      </c>
      <c r="N527" s="86"/>
      <c r="O527" s="94">
        <f t="shared" si="45"/>
        <v>1082.2</v>
      </c>
      <c r="P527" s="86">
        <f>P528+P531+P534</f>
        <v>31.2</v>
      </c>
      <c r="Q527" s="94">
        <f t="shared" si="44"/>
        <v>1113.4</v>
      </c>
    </row>
    <row r="528" spans="2:17" ht="12.75">
      <c r="B528" s="50" t="s">
        <v>424</v>
      </c>
      <c r="C528" s="77"/>
      <c r="D528" s="31" t="s">
        <v>376</v>
      </c>
      <c r="E528" s="31" t="s">
        <v>379</v>
      </c>
      <c r="F528" s="31" t="s">
        <v>580</v>
      </c>
      <c r="G528" s="31" t="s">
        <v>425</v>
      </c>
      <c r="H528" s="31"/>
      <c r="I528" s="117">
        <f>I529</f>
        <v>34.8</v>
      </c>
      <c r="J528" s="117"/>
      <c r="K528" s="34">
        <f t="shared" si="46"/>
        <v>34.8</v>
      </c>
      <c r="L528" s="152">
        <f>L529</f>
        <v>-18.6</v>
      </c>
      <c r="M528" s="34">
        <f t="shared" si="43"/>
        <v>16.199999999999996</v>
      </c>
      <c r="N528" s="86"/>
      <c r="O528" s="94">
        <f t="shared" si="45"/>
        <v>16.199999999999996</v>
      </c>
      <c r="P528" s="86">
        <f>P529</f>
        <v>0</v>
      </c>
      <c r="Q528" s="94">
        <f t="shared" si="44"/>
        <v>16.199999999999996</v>
      </c>
    </row>
    <row r="529" spans="2:17" ht="12.75">
      <c r="B529" s="50" t="s">
        <v>426</v>
      </c>
      <c r="C529" s="77"/>
      <c r="D529" s="31" t="s">
        <v>376</v>
      </c>
      <c r="E529" s="31" t="s">
        <v>379</v>
      </c>
      <c r="F529" s="31" t="s">
        <v>580</v>
      </c>
      <c r="G529" s="31" t="s">
        <v>427</v>
      </c>
      <c r="H529" s="31"/>
      <c r="I529" s="117">
        <f>I530</f>
        <v>34.8</v>
      </c>
      <c r="J529" s="117"/>
      <c r="K529" s="34">
        <f t="shared" si="46"/>
        <v>34.8</v>
      </c>
      <c r="L529" s="152">
        <f>L530</f>
        <v>-18.6</v>
      </c>
      <c r="M529" s="34">
        <f t="shared" si="43"/>
        <v>16.199999999999996</v>
      </c>
      <c r="N529" s="86"/>
      <c r="O529" s="94">
        <f t="shared" si="45"/>
        <v>16.199999999999996</v>
      </c>
      <c r="P529" s="86">
        <f>P530</f>
        <v>0</v>
      </c>
      <c r="Q529" s="94">
        <f t="shared" si="44"/>
        <v>16.199999999999996</v>
      </c>
    </row>
    <row r="530" spans="2:17" ht="12.75">
      <c r="B530" s="40" t="s">
        <v>413</v>
      </c>
      <c r="C530" s="79"/>
      <c r="D530" s="31" t="s">
        <v>376</v>
      </c>
      <c r="E530" s="31" t="s">
        <v>379</v>
      </c>
      <c r="F530" s="31" t="s">
        <v>580</v>
      </c>
      <c r="G530" s="31" t="s">
        <v>427</v>
      </c>
      <c r="H530" s="31">
        <v>2</v>
      </c>
      <c r="I530" s="117">
        <v>34.8</v>
      </c>
      <c r="J530" s="117"/>
      <c r="K530" s="34">
        <f t="shared" si="46"/>
        <v>34.8</v>
      </c>
      <c r="L530" s="152">
        <v>-18.6</v>
      </c>
      <c r="M530" s="34">
        <f t="shared" si="43"/>
        <v>16.199999999999996</v>
      </c>
      <c r="N530" s="86"/>
      <c r="O530" s="94">
        <f t="shared" si="45"/>
        <v>16.199999999999996</v>
      </c>
      <c r="P530" s="86">
        <v>0</v>
      </c>
      <c r="Q530" s="94">
        <f t="shared" si="44"/>
        <v>16.199999999999996</v>
      </c>
    </row>
    <row r="531" spans="2:17" ht="12.75">
      <c r="B531" s="50" t="s">
        <v>538</v>
      </c>
      <c r="C531" s="77"/>
      <c r="D531" s="31" t="s">
        <v>376</v>
      </c>
      <c r="E531" s="31" t="s">
        <v>379</v>
      </c>
      <c r="F531" s="31" t="s">
        <v>580</v>
      </c>
      <c r="G531" s="78">
        <v>300</v>
      </c>
      <c r="H531" s="31"/>
      <c r="I531" s="117">
        <f>I532</f>
        <v>297.7</v>
      </c>
      <c r="J531" s="117"/>
      <c r="K531" s="34">
        <f t="shared" si="46"/>
        <v>297.7</v>
      </c>
      <c r="L531" s="152">
        <f>L532</f>
        <v>-229.1</v>
      </c>
      <c r="M531" s="34">
        <f t="shared" si="43"/>
        <v>68.6</v>
      </c>
      <c r="N531" s="86"/>
      <c r="O531" s="94">
        <f t="shared" si="45"/>
        <v>68.6</v>
      </c>
      <c r="P531" s="86">
        <f>P532</f>
        <v>0</v>
      </c>
      <c r="Q531" s="94">
        <f t="shared" si="44"/>
        <v>68.6</v>
      </c>
    </row>
    <row r="532" spans="2:17" ht="12.75">
      <c r="B532" s="50" t="s">
        <v>138</v>
      </c>
      <c r="C532" s="77"/>
      <c r="D532" s="31" t="s">
        <v>376</v>
      </c>
      <c r="E532" s="31" t="s">
        <v>379</v>
      </c>
      <c r="F532" s="31" t="s">
        <v>580</v>
      </c>
      <c r="G532" s="78">
        <v>320</v>
      </c>
      <c r="H532" s="31"/>
      <c r="I532" s="117">
        <f>I533</f>
        <v>297.7</v>
      </c>
      <c r="J532" s="117"/>
      <c r="K532" s="34">
        <f t="shared" si="46"/>
        <v>297.7</v>
      </c>
      <c r="L532" s="152">
        <f>L533</f>
        <v>-229.1</v>
      </c>
      <c r="M532" s="34">
        <f t="shared" si="43"/>
        <v>68.6</v>
      </c>
      <c r="N532" s="86"/>
      <c r="O532" s="94">
        <f t="shared" si="45"/>
        <v>68.6</v>
      </c>
      <c r="P532" s="86">
        <f>P533</f>
        <v>0</v>
      </c>
      <c r="Q532" s="94">
        <f t="shared" si="44"/>
        <v>68.6</v>
      </c>
    </row>
    <row r="533" spans="2:17" ht="12.75">
      <c r="B533" s="40" t="s">
        <v>413</v>
      </c>
      <c r="C533" s="85"/>
      <c r="D533" s="31" t="s">
        <v>376</v>
      </c>
      <c r="E533" s="31" t="s">
        <v>379</v>
      </c>
      <c r="F533" s="31" t="s">
        <v>580</v>
      </c>
      <c r="G533" s="78">
        <v>320</v>
      </c>
      <c r="H533" s="31">
        <v>2</v>
      </c>
      <c r="I533" s="117">
        <v>297.7</v>
      </c>
      <c r="J533" s="117"/>
      <c r="K533" s="34">
        <f t="shared" si="46"/>
        <v>297.7</v>
      </c>
      <c r="L533" s="152">
        <v>-229.1</v>
      </c>
      <c r="M533" s="34">
        <f t="shared" si="43"/>
        <v>68.6</v>
      </c>
      <c r="N533" s="86"/>
      <c r="O533" s="94">
        <f t="shared" si="45"/>
        <v>68.6</v>
      </c>
      <c r="P533" s="86">
        <v>0</v>
      </c>
      <c r="Q533" s="94">
        <f t="shared" si="44"/>
        <v>68.6</v>
      </c>
    </row>
    <row r="534" spans="2:17" ht="12.75">
      <c r="B534" s="40" t="s">
        <v>499</v>
      </c>
      <c r="C534" s="79"/>
      <c r="D534" s="31" t="s">
        <v>376</v>
      </c>
      <c r="E534" s="31" t="s">
        <v>379</v>
      </c>
      <c r="F534" s="31" t="s">
        <v>580</v>
      </c>
      <c r="G534" s="31" t="s">
        <v>500</v>
      </c>
      <c r="H534" s="31"/>
      <c r="I534" s="117">
        <f>I535</f>
        <v>749.7</v>
      </c>
      <c r="J534" s="117"/>
      <c r="K534" s="34">
        <f t="shared" si="46"/>
        <v>749.7</v>
      </c>
      <c r="L534" s="152">
        <f>L535</f>
        <v>247.7</v>
      </c>
      <c r="M534" s="34">
        <f t="shared" si="43"/>
        <v>997.4000000000001</v>
      </c>
      <c r="N534" s="86"/>
      <c r="O534" s="94">
        <f t="shared" si="45"/>
        <v>997.4000000000001</v>
      </c>
      <c r="P534" s="86">
        <f>P535</f>
        <v>31.2</v>
      </c>
      <c r="Q534" s="94">
        <f t="shared" si="44"/>
        <v>1028.6000000000001</v>
      </c>
    </row>
    <row r="535" spans="2:17" ht="25.5">
      <c r="B535" s="40" t="s">
        <v>260</v>
      </c>
      <c r="C535" s="79"/>
      <c r="D535" s="31" t="s">
        <v>376</v>
      </c>
      <c r="E535" s="31" t="s">
        <v>379</v>
      </c>
      <c r="F535" s="31" t="s">
        <v>580</v>
      </c>
      <c r="G535" s="31" t="s">
        <v>259</v>
      </c>
      <c r="H535" s="31"/>
      <c r="I535" s="117">
        <f>I536</f>
        <v>749.7</v>
      </c>
      <c r="J535" s="117"/>
      <c r="K535" s="34">
        <f t="shared" si="46"/>
        <v>749.7</v>
      </c>
      <c r="L535" s="152">
        <f>L536</f>
        <v>247.7</v>
      </c>
      <c r="M535" s="34">
        <f t="shared" si="43"/>
        <v>997.4000000000001</v>
      </c>
      <c r="N535" s="86"/>
      <c r="O535" s="94">
        <f t="shared" si="45"/>
        <v>997.4000000000001</v>
      </c>
      <c r="P535" s="86">
        <f>P536</f>
        <v>31.2</v>
      </c>
      <c r="Q535" s="94">
        <f t="shared" si="44"/>
        <v>1028.6000000000001</v>
      </c>
    </row>
    <row r="536" spans="2:17" ht="12.75">
      <c r="B536" s="40" t="s">
        <v>413</v>
      </c>
      <c r="C536" s="85"/>
      <c r="D536" s="31" t="s">
        <v>376</v>
      </c>
      <c r="E536" s="31" t="s">
        <v>379</v>
      </c>
      <c r="F536" s="31" t="s">
        <v>580</v>
      </c>
      <c r="G536" s="31" t="s">
        <v>259</v>
      </c>
      <c r="H536" s="31">
        <v>2</v>
      </c>
      <c r="I536" s="117">
        <v>749.7</v>
      </c>
      <c r="J536" s="117"/>
      <c r="K536" s="34">
        <f t="shared" si="46"/>
        <v>749.7</v>
      </c>
      <c r="L536" s="152">
        <v>247.7</v>
      </c>
      <c r="M536" s="34">
        <f t="shared" si="43"/>
        <v>997.4000000000001</v>
      </c>
      <c r="N536" s="86"/>
      <c r="O536" s="94">
        <f t="shared" si="45"/>
        <v>997.4000000000001</v>
      </c>
      <c r="P536" s="86">
        <v>31.2</v>
      </c>
      <c r="Q536" s="94">
        <f aca="true" t="shared" si="50" ref="Q536:Q599">O536+P536</f>
        <v>1028.6000000000001</v>
      </c>
    </row>
    <row r="537" spans="2:17" ht="25.5">
      <c r="B537" s="35" t="s">
        <v>468</v>
      </c>
      <c r="C537" s="85"/>
      <c r="D537" s="31" t="s">
        <v>376</v>
      </c>
      <c r="E537" s="31" t="s">
        <v>379</v>
      </c>
      <c r="F537" s="31" t="s">
        <v>533</v>
      </c>
      <c r="G537" s="31"/>
      <c r="H537" s="31"/>
      <c r="I537" s="117">
        <f aca="true" t="shared" si="51" ref="I537:J540">I538</f>
        <v>60</v>
      </c>
      <c r="J537" s="117">
        <f t="shared" si="51"/>
        <v>-9</v>
      </c>
      <c r="K537" s="34">
        <f t="shared" si="46"/>
        <v>51</v>
      </c>
      <c r="L537" s="152"/>
      <c r="M537" s="34">
        <f t="shared" si="43"/>
        <v>51</v>
      </c>
      <c r="N537" s="86"/>
      <c r="O537" s="94">
        <f t="shared" si="45"/>
        <v>51</v>
      </c>
      <c r="P537" s="86"/>
      <c r="Q537" s="94">
        <f t="shared" si="50"/>
        <v>51</v>
      </c>
    </row>
    <row r="538" spans="2:17" ht="25.5">
      <c r="B538" s="35" t="s">
        <v>531</v>
      </c>
      <c r="C538" s="86"/>
      <c r="D538" s="31" t="s">
        <v>376</v>
      </c>
      <c r="E538" s="31" t="s">
        <v>379</v>
      </c>
      <c r="F538" s="155" t="s">
        <v>530</v>
      </c>
      <c r="G538" s="31"/>
      <c r="H538" s="31"/>
      <c r="I538" s="117">
        <f t="shared" si="51"/>
        <v>60</v>
      </c>
      <c r="J538" s="117">
        <f t="shared" si="51"/>
        <v>-9</v>
      </c>
      <c r="K538" s="34">
        <f t="shared" si="46"/>
        <v>51</v>
      </c>
      <c r="L538" s="152"/>
      <c r="M538" s="34">
        <f t="shared" si="43"/>
        <v>51</v>
      </c>
      <c r="N538" s="86"/>
      <c r="O538" s="94">
        <f t="shared" si="45"/>
        <v>51</v>
      </c>
      <c r="P538" s="86"/>
      <c r="Q538" s="94">
        <f t="shared" si="50"/>
        <v>51</v>
      </c>
    </row>
    <row r="539" spans="2:17" ht="12.75">
      <c r="B539" s="40" t="s">
        <v>499</v>
      </c>
      <c r="C539" s="86"/>
      <c r="D539" s="31" t="s">
        <v>376</v>
      </c>
      <c r="E539" s="31" t="s">
        <v>379</v>
      </c>
      <c r="F539" s="155" t="s">
        <v>530</v>
      </c>
      <c r="G539" s="31" t="s">
        <v>500</v>
      </c>
      <c r="H539" s="31"/>
      <c r="I539" s="117">
        <f t="shared" si="51"/>
        <v>60</v>
      </c>
      <c r="J539" s="117">
        <f t="shared" si="51"/>
        <v>-9</v>
      </c>
      <c r="K539" s="34">
        <f t="shared" si="46"/>
        <v>51</v>
      </c>
      <c r="L539" s="152"/>
      <c r="M539" s="34">
        <f t="shared" si="43"/>
        <v>51</v>
      </c>
      <c r="N539" s="86"/>
      <c r="O539" s="94">
        <f t="shared" si="45"/>
        <v>51</v>
      </c>
      <c r="P539" s="86"/>
      <c r="Q539" s="94">
        <f t="shared" si="50"/>
        <v>51</v>
      </c>
    </row>
    <row r="540" spans="2:17" ht="25.5">
      <c r="B540" s="40" t="s">
        <v>260</v>
      </c>
      <c r="C540" s="86"/>
      <c r="D540" s="31" t="s">
        <v>376</v>
      </c>
      <c r="E540" s="31" t="s">
        <v>379</v>
      </c>
      <c r="F540" s="155" t="s">
        <v>530</v>
      </c>
      <c r="G540" s="31" t="s">
        <v>259</v>
      </c>
      <c r="H540" s="31"/>
      <c r="I540" s="117">
        <f t="shared" si="51"/>
        <v>60</v>
      </c>
      <c r="J540" s="117">
        <f t="shared" si="51"/>
        <v>-9</v>
      </c>
      <c r="K540" s="34">
        <f t="shared" si="46"/>
        <v>51</v>
      </c>
      <c r="L540" s="152"/>
      <c r="M540" s="34">
        <f t="shared" si="43"/>
        <v>51</v>
      </c>
      <c r="N540" s="86"/>
      <c r="O540" s="94">
        <f t="shared" si="45"/>
        <v>51</v>
      </c>
      <c r="P540" s="86"/>
      <c r="Q540" s="94">
        <f t="shared" si="50"/>
        <v>51</v>
      </c>
    </row>
    <row r="541" spans="2:17" ht="12.75">
      <c r="B541" s="40" t="s">
        <v>413</v>
      </c>
      <c r="C541" s="86"/>
      <c r="D541" s="31" t="s">
        <v>376</v>
      </c>
      <c r="E541" s="31" t="s">
        <v>379</v>
      </c>
      <c r="F541" s="155" t="s">
        <v>530</v>
      </c>
      <c r="G541" s="31" t="s">
        <v>259</v>
      </c>
      <c r="H541" s="31">
        <v>2</v>
      </c>
      <c r="I541" s="117">
        <v>60</v>
      </c>
      <c r="J541" s="117">
        <v>-9</v>
      </c>
      <c r="K541" s="34">
        <f t="shared" si="46"/>
        <v>51</v>
      </c>
      <c r="L541" s="152"/>
      <c r="M541" s="34">
        <f t="shared" si="43"/>
        <v>51</v>
      </c>
      <c r="N541" s="86"/>
      <c r="O541" s="94">
        <f t="shared" si="45"/>
        <v>51</v>
      </c>
      <c r="P541" s="86"/>
      <c r="Q541" s="94">
        <f t="shared" si="50"/>
        <v>51</v>
      </c>
    </row>
    <row r="542" spans="2:17" ht="12.75">
      <c r="B542" s="89" t="s">
        <v>319</v>
      </c>
      <c r="C542" s="90"/>
      <c r="D542" s="31" t="s">
        <v>376</v>
      </c>
      <c r="E542" s="31" t="s">
        <v>380</v>
      </c>
      <c r="F542" s="31"/>
      <c r="G542" s="31"/>
      <c r="H542" s="31"/>
      <c r="I542" s="117">
        <f>I543</f>
        <v>951.4</v>
      </c>
      <c r="J542" s="117"/>
      <c r="K542" s="34">
        <f t="shared" si="46"/>
        <v>951.4</v>
      </c>
      <c r="L542" s="152"/>
      <c r="M542" s="34">
        <f aca="true" t="shared" si="52" ref="M542:M615">K542+L542</f>
        <v>951.4</v>
      </c>
      <c r="N542" s="86">
        <f>N543</f>
        <v>0</v>
      </c>
      <c r="O542" s="94">
        <f t="shared" si="45"/>
        <v>951.4</v>
      </c>
      <c r="P542" s="86">
        <f>P543</f>
        <v>238.3</v>
      </c>
      <c r="Q542" s="94">
        <f t="shared" si="50"/>
        <v>1189.7</v>
      </c>
    </row>
    <row r="543" spans="2:17" ht="12.75">
      <c r="B543" s="50" t="s">
        <v>414</v>
      </c>
      <c r="C543" s="80"/>
      <c r="D543" s="31" t="s">
        <v>376</v>
      </c>
      <c r="E543" s="31" t="s">
        <v>380</v>
      </c>
      <c r="F543" s="31" t="s">
        <v>415</v>
      </c>
      <c r="G543" s="31"/>
      <c r="H543" s="31"/>
      <c r="I543" s="117">
        <f>I544</f>
        <v>951.4</v>
      </c>
      <c r="J543" s="117"/>
      <c r="K543" s="34">
        <f t="shared" si="46"/>
        <v>951.4</v>
      </c>
      <c r="L543" s="152"/>
      <c r="M543" s="34">
        <f t="shared" si="52"/>
        <v>951.4</v>
      </c>
      <c r="N543" s="86">
        <f>N544</f>
        <v>0</v>
      </c>
      <c r="O543" s="94">
        <f t="shared" si="45"/>
        <v>951.4</v>
      </c>
      <c r="P543" s="86">
        <f>P544</f>
        <v>238.3</v>
      </c>
      <c r="Q543" s="94">
        <f t="shared" si="50"/>
        <v>1189.7</v>
      </c>
    </row>
    <row r="544" spans="2:17" ht="25.5">
      <c r="B544" s="40" t="s">
        <v>659</v>
      </c>
      <c r="C544" s="79"/>
      <c r="D544" s="31" t="s">
        <v>376</v>
      </c>
      <c r="E544" s="31" t="s">
        <v>380</v>
      </c>
      <c r="F544" s="31" t="s">
        <v>595</v>
      </c>
      <c r="G544" s="31"/>
      <c r="H544" s="31"/>
      <c r="I544" s="117">
        <f>I545+I548+I551</f>
        <v>951.4</v>
      </c>
      <c r="J544" s="117"/>
      <c r="K544" s="34">
        <f t="shared" si="46"/>
        <v>951.4</v>
      </c>
      <c r="L544" s="152"/>
      <c r="M544" s="34">
        <f t="shared" si="52"/>
        <v>951.4</v>
      </c>
      <c r="N544" s="86">
        <f>N545+N548+N551</f>
        <v>0</v>
      </c>
      <c r="O544" s="94">
        <f t="shared" si="45"/>
        <v>951.4</v>
      </c>
      <c r="P544" s="86">
        <f>P545</f>
        <v>238.3</v>
      </c>
      <c r="Q544" s="94">
        <f t="shared" si="50"/>
        <v>1189.7</v>
      </c>
    </row>
    <row r="545" spans="2:17" ht="25.5">
      <c r="B545" s="40" t="s">
        <v>417</v>
      </c>
      <c r="C545" s="79"/>
      <c r="D545" s="31" t="s">
        <v>376</v>
      </c>
      <c r="E545" s="31" t="s">
        <v>380</v>
      </c>
      <c r="F545" s="31" t="s">
        <v>595</v>
      </c>
      <c r="G545" s="31" t="s">
        <v>217</v>
      </c>
      <c r="H545" s="31"/>
      <c r="I545" s="117">
        <f>I546</f>
        <v>743.3</v>
      </c>
      <c r="J545" s="117"/>
      <c r="K545" s="34">
        <f t="shared" si="46"/>
        <v>743.3</v>
      </c>
      <c r="L545" s="152"/>
      <c r="M545" s="34">
        <f t="shared" si="52"/>
        <v>743.3</v>
      </c>
      <c r="N545" s="86"/>
      <c r="O545" s="94">
        <f t="shared" si="45"/>
        <v>743.3</v>
      </c>
      <c r="P545" s="86">
        <f>P546</f>
        <v>238.3</v>
      </c>
      <c r="Q545" s="94">
        <f t="shared" si="50"/>
        <v>981.5999999999999</v>
      </c>
    </row>
    <row r="546" spans="2:17" ht="12.75">
      <c r="B546" s="40" t="s">
        <v>418</v>
      </c>
      <c r="C546" s="79"/>
      <c r="D546" s="31" t="s">
        <v>376</v>
      </c>
      <c r="E546" s="31" t="s">
        <v>380</v>
      </c>
      <c r="F546" s="31" t="s">
        <v>595</v>
      </c>
      <c r="G546" s="31" t="s">
        <v>419</v>
      </c>
      <c r="H546" s="31"/>
      <c r="I546" s="117">
        <f>I547</f>
        <v>743.3</v>
      </c>
      <c r="J546" s="117"/>
      <c r="K546" s="34">
        <f t="shared" si="46"/>
        <v>743.3</v>
      </c>
      <c r="L546" s="152"/>
      <c r="M546" s="34">
        <f t="shared" si="52"/>
        <v>743.3</v>
      </c>
      <c r="N546" s="86"/>
      <c r="O546" s="94">
        <f t="shared" si="45"/>
        <v>743.3</v>
      </c>
      <c r="P546" s="86">
        <f>P547</f>
        <v>238.3</v>
      </c>
      <c r="Q546" s="94">
        <f t="shared" si="50"/>
        <v>981.5999999999999</v>
      </c>
    </row>
    <row r="547" spans="2:17" ht="12.75">
      <c r="B547" s="40" t="s">
        <v>413</v>
      </c>
      <c r="C547" s="79"/>
      <c r="D547" s="31" t="s">
        <v>376</v>
      </c>
      <c r="E547" s="31" t="s">
        <v>380</v>
      </c>
      <c r="F547" s="31" t="s">
        <v>595</v>
      </c>
      <c r="G547" s="31" t="s">
        <v>419</v>
      </c>
      <c r="H547" s="31">
        <v>2</v>
      </c>
      <c r="I547" s="118">
        <v>743.3</v>
      </c>
      <c r="J547" s="117"/>
      <c r="K547" s="34">
        <f t="shared" si="46"/>
        <v>743.3</v>
      </c>
      <c r="L547" s="152"/>
      <c r="M547" s="34">
        <f t="shared" si="52"/>
        <v>743.3</v>
      </c>
      <c r="N547" s="86"/>
      <c r="O547" s="94">
        <f t="shared" si="45"/>
        <v>743.3</v>
      </c>
      <c r="P547" s="86">
        <v>238.3</v>
      </c>
      <c r="Q547" s="94">
        <f t="shared" si="50"/>
        <v>981.5999999999999</v>
      </c>
    </row>
    <row r="548" spans="2:17" ht="12.75">
      <c r="B548" s="50" t="s">
        <v>424</v>
      </c>
      <c r="C548" s="77"/>
      <c r="D548" s="31" t="s">
        <v>376</v>
      </c>
      <c r="E548" s="31" t="s">
        <v>380</v>
      </c>
      <c r="F548" s="31" t="s">
        <v>595</v>
      </c>
      <c r="G548" s="31" t="s">
        <v>425</v>
      </c>
      <c r="H548" s="31"/>
      <c r="I548" s="118">
        <f>I549</f>
        <v>207.4</v>
      </c>
      <c r="J548" s="117"/>
      <c r="K548" s="34">
        <f t="shared" si="46"/>
        <v>207.4</v>
      </c>
      <c r="L548" s="152"/>
      <c r="M548" s="34">
        <f t="shared" si="52"/>
        <v>207.4</v>
      </c>
      <c r="N548" s="86">
        <f>N549</f>
        <v>-1.3</v>
      </c>
      <c r="O548" s="94">
        <f t="shared" si="45"/>
        <v>206.1</v>
      </c>
      <c r="P548" s="86"/>
      <c r="Q548" s="94">
        <f t="shared" si="50"/>
        <v>206.1</v>
      </c>
    </row>
    <row r="549" spans="2:17" ht="12.75">
      <c r="B549" s="50" t="s">
        <v>426</v>
      </c>
      <c r="C549" s="77"/>
      <c r="D549" s="31" t="s">
        <v>376</v>
      </c>
      <c r="E549" s="31" t="s">
        <v>380</v>
      </c>
      <c r="F549" s="31" t="s">
        <v>595</v>
      </c>
      <c r="G549" s="31" t="s">
        <v>427</v>
      </c>
      <c r="H549" s="31"/>
      <c r="I549" s="118">
        <f>I550</f>
        <v>207.4</v>
      </c>
      <c r="J549" s="117"/>
      <c r="K549" s="34">
        <f t="shared" si="46"/>
        <v>207.4</v>
      </c>
      <c r="L549" s="152"/>
      <c r="M549" s="34">
        <f t="shared" si="52"/>
        <v>207.4</v>
      </c>
      <c r="N549" s="86">
        <f>N550</f>
        <v>-1.3</v>
      </c>
      <c r="O549" s="94">
        <f t="shared" si="45"/>
        <v>206.1</v>
      </c>
      <c r="P549" s="86"/>
      <c r="Q549" s="94">
        <f t="shared" si="50"/>
        <v>206.1</v>
      </c>
    </row>
    <row r="550" spans="2:17" ht="12.75">
      <c r="B550" s="40" t="s">
        <v>413</v>
      </c>
      <c r="C550" s="79"/>
      <c r="D550" s="31" t="s">
        <v>376</v>
      </c>
      <c r="E550" s="31" t="s">
        <v>380</v>
      </c>
      <c r="F550" s="31" t="s">
        <v>595</v>
      </c>
      <c r="G550" s="31" t="s">
        <v>427</v>
      </c>
      <c r="H550" s="31">
        <v>2</v>
      </c>
      <c r="I550" s="118">
        <v>207.4</v>
      </c>
      <c r="J550" s="117"/>
      <c r="K550" s="34">
        <f t="shared" si="46"/>
        <v>207.4</v>
      </c>
      <c r="L550" s="152"/>
      <c r="M550" s="34">
        <f t="shared" si="52"/>
        <v>207.4</v>
      </c>
      <c r="N550" s="86">
        <v>-1.3</v>
      </c>
      <c r="O550" s="94">
        <f t="shared" si="45"/>
        <v>206.1</v>
      </c>
      <c r="P550" s="86"/>
      <c r="Q550" s="94">
        <f t="shared" si="50"/>
        <v>206.1</v>
      </c>
    </row>
    <row r="551" spans="2:17" ht="12.75">
      <c r="B551" s="50" t="s">
        <v>429</v>
      </c>
      <c r="C551" s="77"/>
      <c r="D551" s="31" t="s">
        <v>376</v>
      </c>
      <c r="E551" s="31" t="s">
        <v>380</v>
      </c>
      <c r="F551" s="31" t="s">
        <v>595</v>
      </c>
      <c r="G551" s="31" t="s">
        <v>103</v>
      </c>
      <c r="H551" s="31"/>
      <c r="I551" s="118">
        <f>I552</f>
        <v>0.7</v>
      </c>
      <c r="J551" s="117"/>
      <c r="K551" s="34">
        <f t="shared" si="46"/>
        <v>0.7</v>
      </c>
      <c r="L551" s="152"/>
      <c r="M551" s="34">
        <f t="shared" si="52"/>
        <v>0.7</v>
      </c>
      <c r="N551" s="86">
        <f>N552</f>
        <v>1.3</v>
      </c>
      <c r="O551" s="94">
        <f t="shared" si="45"/>
        <v>2</v>
      </c>
      <c r="P551" s="86"/>
      <c r="Q551" s="94">
        <f t="shared" si="50"/>
        <v>2</v>
      </c>
    </row>
    <row r="552" spans="2:17" ht="12.75">
      <c r="B552" s="50" t="s">
        <v>430</v>
      </c>
      <c r="C552" s="77"/>
      <c r="D552" s="31" t="s">
        <v>376</v>
      </c>
      <c r="E552" s="31" t="s">
        <v>380</v>
      </c>
      <c r="F552" s="31" t="s">
        <v>595</v>
      </c>
      <c r="G552" s="31" t="s">
        <v>431</v>
      </c>
      <c r="H552" s="31"/>
      <c r="I552" s="118">
        <f>I553</f>
        <v>0.7</v>
      </c>
      <c r="J552" s="117"/>
      <c r="K552" s="34">
        <f t="shared" si="46"/>
        <v>0.7</v>
      </c>
      <c r="L552" s="152"/>
      <c r="M552" s="34">
        <f t="shared" si="52"/>
        <v>0.7</v>
      </c>
      <c r="N552" s="86">
        <f>N553</f>
        <v>1.3</v>
      </c>
      <c r="O552" s="94">
        <f t="shared" si="45"/>
        <v>2</v>
      </c>
      <c r="P552" s="86"/>
      <c r="Q552" s="94">
        <f t="shared" si="50"/>
        <v>2</v>
      </c>
    </row>
    <row r="553" spans="2:17" ht="12.75">
      <c r="B553" s="40" t="s">
        <v>413</v>
      </c>
      <c r="C553" s="79"/>
      <c r="D553" s="31" t="s">
        <v>376</v>
      </c>
      <c r="E553" s="31" t="s">
        <v>380</v>
      </c>
      <c r="F553" s="31" t="s">
        <v>595</v>
      </c>
      <c r="G553" s="31" t="s">
        <v>431</v>
      </c>
      <c r="H553" s="31">
        <v>2</v>
      </c>
      <c r="I553" s="118">
        <v>0.7</v>
      </c>
      <c r="J553" s="117"/>
      <c r="K553" s="34">
        <f t="shared" si="46"/>
        <v>0.7</v>
      </c>
      <c r="L553" s="152"/>
      <c r="M553" s="34">
        <f t="shared" si="52"/>
        <v>0.7</v>
      </c>
      <c r="N553" s="86">
        <v>1.3</v>
      </c>
      <c r="O553" s="94">
        <f t="shared" si="45"/>
        <v>2</v>
      </c>
      <c r="P553" s="86"/>
      <c r="Q553" s="94">
        <f t="shared" si="50"/>
        <v>2</v>
      </c>
    </row>
    <row r="554" spans="2:17" ht="12.75">
      <c r="B554" s="40" t="s">
        <v>325</v>
      </c>
      <c r="C554" s="79"/>
      <c r="D554" s="31" t="s">
        <v>383</v>
      </c>
      <c r="E554" s="31"/>
      <c r="F554" s="72"/>
      <c r="G554" s="31"/>
      <c r="H554" s="31"/>
      <c r="I554" s="118">
        <f>I555+I586+I612</f>
        <v>6254.400000000001</v>
      </c>
      <c r="J554" s="117">
        <f>J555+J586+J612</f>
        <v>46.9</v>
      </c>
      <c r="K554" s="34">
        <f t="shared" si="46"/>
        <v>6301.3</v>
      </c>
      <c r="L554" s="152">
        <f>L555+L586</f>
        <v>405.9</v>
      </c>
      <c r="M554" s="34">
        <f t="shared" si="52"/>
        <v>6707.2</v>
      </c>
      <c r="N554" s="86">
        <f>N555+N586+N612</f>
        <v>38</v>
      </c>
      <c r="O554" s="94">
        <f t="shared" si="45"/>
        <v>6745.2</v>
      </c>
      <c r="P554" s="86">
        <f>P555+P586+P612</f>
        <v>102.9</v>
      </c>
      <c r="Q554" s="94">
        <f t="shared" si="50"/>
        <v>6848.099999999999</v>
      </c>
    </row>
    <row r="555" spans="2:17" ht="12.75">
      <c r="B555" s="40" t="s">
        <v>326</v>
      </c>
      <c r="C555" s="79"/>
      <c r="D555" s="31" t="s">
        <v>383</v>
      </c>
      <c r="E555" s="31" t="s">
        <v>385</v>
      </c>
      <c r="F555" s="31"/>
      <c r="G555" s="31"/>
      <c r="H555" s="31"/>
      <c r="I555" s="118">
        <f>I556+I574+I561</f>
        <v>636.1</v>
      </c>
      <c r="J555" s="117"/>
      <c r="K555" s="34">
        <f t="shared" si="46"/>
        <v>636.1</v>
      </c>
      <c r="L555" s="152">
        <f>L556+L574+L561</f>
        <v>405.9</v>
      </c>
      <c r="M555" s="34">
        <f t="shared" si="52"/>
        <v>1042</v>
      </c>
      <c r="N555" s="86"/>
      <c r="O555" s="94">
        <f t="shared" si="45"/>
        <v>1042</v>
      </c>
      <c r="P555" s="86">
        <f>P556+P561+P574</f>
        <v>33.6</v>
      </c>
      <c r="Q555" s="94">
        <f t="shared" si="50"/>
        <v>1075.6</v>
      </c>
    </row>
    <row r="556" spans="2:17" ht="12.75">
      <c r="B556" s="50" t="s">
        <v>414</v>
      </c>
      <c r="C556" s="80"/>
      <c r="D556" s="31" t="s">
        <v>383</v>
      </c>
      <c r="E556" s="31" t="s">
        <v>385</v>
      </c>
      <c r="F556" s="78" t="s">
        <v>415</v>
      </c>
      <c r="G556" s="31"/>
      <c r="H556" s="31"/>
      <c r="I556" s="118">
        <f>I557</f>
        <v>162</v>
      </c>
      <c r="J556" s="117"/>
      <c r="K556" s="34">
        <f t="shared" si="46"/>
        <v>162</v>
      </c>
      <c r="L556" s="152">
        <f>L557</f>
        <v>-60</v>
      </c>
      <c r="M556" s="34">
        <f t="shared" si="52"/>
        <v>102</v>
      </c>
      <c r="N556" s="86"/>
      <c r="O556" s="94">
        <f t="shared" si="45"/>
        <v>102</v>
      </c>
      <c r="P556" s="86"/>
      <c r="Q556" s="94">
        <f t="shared" si="50"/>
        <v>102</v>
      </c>
    </row>
    <row r="557" spans="2:17" ht="12.75">
      <c r="B557" s="40" t="s">
        <v>663</v>
      </c>
      <c r="C557" s="79"/>
      <c r="D557" s="31" t="s">
        <v>383</v>
      </c>
      <c r="E557" s="31" t="s">
        <v>385</v>
      </c>
      <c r="F557" s="78" t="s">
        <v>600</v>
      </c>
      <c r="G557" s="31"/>
      <c r="H557" s="31"/>
      <c r="I557" s="118">
        <f>I558</f>
        <v>162</v>
      </c>
      <c r="J557" s="117"/>
      <c r="K557" s="34">
        <f t="shared" si="46"/>
        <v>162</v>
      </c>
      <c r="L557" s="152">
        <f>L558</f>
        <v>-60</v>
      </c>
      <c r="M557" s="34">
        <f t="shared" si="52"/>
        <v>102</v>
      </c>
      <c r="N557" s="86"/>
      <c r="O557" s="94">
        <f aca="true" t="shared" si="53" ref="O557:O585">M557+N557</f>
        <v>102</v>
      </c>
      <c r="P557" s="86"/>
      <c r="Q557" s="94">
        <f t="shared" si="50"/>
        <v>102</v>
      </c>
    </row>
    <row r="558" spans="2:17" ht="12.75">
      <c r="B558" s="40" t="s">
        <v>499</v>
      </c>
      <c r="C558" s="79"/>
      <c r="D558" s="31" t="s">
        <v>383</v>
      </c>
      <c r="E558" s="31" t="s">
        <v>385</v>
      </c>
      <c r="F558" s="78" t="s">
        <v>600</v>
      </c>
      <c r="G558" s="31" t="s">
        <v>500</v>
      </c>
      <c r="H558" s="31"/>
      <c r="I558" s="118">
        <f>I559</f>
        <v>162</v>
      </c>
      <c r="J558" s="117"/>
      <c r="K558" s="34">
        <f t="shared" si="46"/>
        <v>162</v>
      </c>
      <c r="L558" s="152">
        <f>L559</f>
        <v>-60</v>
      </c>
      <c r="M558" s="34">
        <f t="shared" si="52"/>
        <v>102</v>
      </c>
      <c r="N558" s="86"/>
      <c r="O558" s="94">
        <f t="shared" si="53"/>
        <v>102</v>
      </c>
      <c r="P558" s="86"/>
      <c r="Q558" s="94">
        <f t="shared" si="50"/>
        <v>102</v>
      </c>
    </row>
    <row r="559" spans="2:17" ht="12.75">
      <c r="B559" s="40" t="s">
        <v>630</v>
      </c>
      <c r="C559" s="79"/>
      <c r="D559" s="31" t="s">
        <v>383</v>
      </c>
      <c r="E559" s="31" t="s">
        <v>385</v>
      </c>
      <c r="F559" s="78" t="s">
        <v>600</v>
      </c>
      <c r="G559" s="19">
        <v>612</v>
      </c>
      <c r="H559" s="31"/>
      <c r="I559" s="118">
        <f>I560</f>
        <v>162</v>
      </c>
      <c r="J559" s="117"/>
      <c r="K559" s="34">
        <f t="shared" si="46"/>
        <v>162</v>
      </c>
      <c r="L559" s="152">
        <f>L560</f>
        <v>-60</v>
      </c>
      <c r="M559" s="34">
        <f t="shared" si="52"/>
        <v>102</v>
      </c>
      <c r="N559" s="86"/>
      <c r="O559" s="94">
        <f t="shared" si="53"/>
        <v>102</v>
      </c>
      <c r="P559" s="86"/>
      <c r="Q559" s="94">
        <f t="shared" si="50"/>
        <v>102</v>
      </c>
    </row>
    <row r="560" spans="2:17" ht="12.75">
      <c r="B560" s="40" t="s">
        <v>413</v>
      </c>
      <c r="C560" s="85"/>
      <c r="D560" s="31" t="s">
        <v>383</v>
      </c>
      <c r="E560" s="31" t="s">
        <v>385</v>
      </c>
      <c r="F560" s="78" t="s">
        <v>600</v>
      </c>
      <c r="G560" s="19">
        <v>612</v>
      </c>
      <c r="H560" s="31">
        <v>2</v>
      </c>
      <c r="I560" s="118">
        <v>162</v>
      </c>
      <c r="J560" s="117"/>
      <c r="K560" s="34">
        <f t="shared" si="46"/>
        <v>162</v>
      </c>
      <c r="L560" s="152">
        <v>-60</v>
      </c>
      <c r="M560" s="34">
        <f t="shared" si="52"/>
        <v>102</v>
      </c>
      <c r="N560" s="86"/>
      <c r="O560" s="94">
        <f t="shared" si="53"/>
        <v>102</v>
      </c>
      <c r="P560" s="86"/>
      <c r="Q560" s="94">
        <f t="shared" si="50"/>
        <v>102</v>
      </c>
    </row>
    <row r="561" spans="2:17" ht="12.75">
      <c r="B561" s="40" t="s">
        <v>324</v>
      </c>
      <c r="C561" s="79"/>
      <c r="D561" s="31" t="s">
        <v>383</v>
      </c>
      <c r="E561" s="31" t="s">
        <v>385</v>
      </c>
      <c r="F561" s="78" t="s">
        <v>245</v>
      </c>
      <c r="G561" s="31"/>
      <c r="H561" s="31"/>
      <c r="I561" s="118">
        <f>I570</f>
        <v>358.6</v>
      </c>
      <c r="J561" s="117"/>
      <c r="K561" s="34">
        <f>I561+J561</f>
        <v>358.6</v>
      </c>
      <c r="L561" s="152">
        <f>L570+L566+L562</f>
        <v>465.9</v>
      </c>
      <c r="M561" s="34">
        <f aca="true" t="shared" si="54" ref="M561:M573">K561+L561</f>
        <v>824.5</v>
      </c>
      <c r="N561" s="86">
        <f>N570</f>
        <v>0</v>
      </c>
      <c r="O561" s="94">
        <f aca="true" t="shared" si="55" ref="O561:O573">M561+N561</f>
        <v>824.5</v>
      </c>
      <c r="P561" s="86">
        <f>P562+P566+P570</f>
        <v>33.6</v>
      </c>
      <c r="Q561" s="94">
        <f t="shared" si="50"/>
        <v>858.1</v>
      </c>
    </row>
    <row r="562" spans="2:17" ht="25.5">
      <c r="B562" s="40" t="s">
        <v>286</v>
      </c>
      <c r="C562" s="85"/>
      <c r="D562" s="31" t="s">
        <v>383</v>
      </c>
      <c r="E562" s="31" t="s">
        <v>385</v>
      </c>
      <c r="F562" s="78" t="s">
        <v>112</v>
      </c>
      <c r="G562" s="31"/>
      <c r="H562" s="31"/>
      <c r="I562" s="118"/>
      <c r="J562" s="117"/>
      <c r="K562" s="34"/>
      <c r="L562" s="152">
        <f>L563</f>
        <v>170.1</v>
      </c>
      <c r="M562" s="34">
        <f t="shared" si="54"/>
        <v>170.1</v>
      </c>
      <c r="N562" s="86"/>
      <c r="O562" s="94">
        <f t="shared" si="55"/>
        <v>170.1</v>
      </c>
      <c r="P562" s="86"/>
      <c r="Q562" s="94">
        <f t="shared" si="50"/>
        <v>170.1</v>
      </c>
    </row>
    <row r="563" spans="2:17" ht="12.75">
      <c r="B563" s="40" t="s">
        <v>538</v>
      </c>
      <c r="C563" s="85"/>
      <c r="D563" s="31" t="s">
        <v>383</v>
      </c>
      <c r="E563" s="31" t="s">
        <v>385</v>
      </c>
      <c r="F563" s="78" t="s">
        <v>112</v>
      </c>
      <c r="G563" s="31" t="s">
        <v>599</v>
      </c>
      <c r="H563" s="31"/>
      <c r="I563" s="118"/>
      <c r="J563" s="117"/>
      <c r="K563" s="34"/>
      <c r="L563" s="152">
        <f>L564</f>
        <v>170.1</v>
      </c>
      <c r="M563" s="34">
        <f t="shared" si="54"/>
        <v>170.1</v>
      </c>
      <c r="N563" s="86"/>
      <c r="O563" s="94">
        <f t="shared" si="55"/>
        <v>170.1</v>
      </c>
      <c r="P563" s="86"/>
      <c r="Q563" s="94">
        <f t="shared" si="50"/>
        <v>170.1</v>
      </c>
    </row>
    <row r="564" spans="2:17" ht="12.75">
      <c r="B564" s="22" t="s">
        <v>479</v>
      </c>
      <c r="C564" s="85"/>
      <c r="D564" s="31" t="s">
        <v>383</v>
      </c>
      <c r="E564" s="31" t="s">
        <v>385</v>
      </c>
      <c r="F564" s="78" t="s">
        <v>112</v>
      </c>
      <c r="G564" s="31" t="s">
        <v>478</v>
      </c>
      <c r="H564" s="31"/>
      <c r="I564" s="118"/>
      <c r="J564" s="117"/>
      <c r="K564" s="34"/>
      <c r="L564" s="152">
        <f>L565</f>
        <v>170.1</v>
      </c>
      <c r="M564" s="34">
        <f t="shared" si="54"/>
        <v>170.1</v>
      </c>
      <c r="N564" s="86"/>
      <c r="O564" s="94">
        <f t="shared" si="55"/>
        <v>170.1</v>
      </c>
      <c r="P564" s="86"/>
      <c r="Q564" s="94">
        <f t="shared" si="50"/>
        <v>170.1</v>
      </c>
    </row>
    <row r="565" spans="2:17" ht="12.75">
      <c r="B565" s="50" t="s">
        <v>392</v>
      </c>
      <c r="C565" s="85"/>
      <c r="D565" s="31" t="s">
        <v>383</v>
      </c>
      <c r="E565" s="31" t="s">
        <v>385</v>
      </c>
      <c r="F565" s="78" t="s">
        <v>112</v>
      </c>
      <c r="G565" s="31" t="s">
        <v>478</v>
      </c>
      <c r="H565" s="31" t="s">
        <v>405</v>
      </c>
      <c r="I565" s="118"/>
      <c r="J565" s="117"/>
      <c r="K565" s="34"/>
      <c r="L565" s="152">
        <v>170.1</v>
      </c>
      <c r="M565" s="34">
        <f t="shared" si="54"/>
        <v>170.1</v>
      </c>
      <c r="N565" s="86"/>
      <c r="O565" s="94">
        <f t="shared" si="55"/>
        <v>170.1</v>
      </c>
      <c r="P565" s="86"/>
      <c r="Q565" s="94">
        <f t="shared" si="50"/>
        <v>170.1</v>
      </c>
    </row>
    <row r="566" spans="2:17" ht="38.25">
      <c r="B566" s="40" t="s">
        <v>287</v>
      </c>
      <c r="C566" s="85"/>
      <c r="D566" s="31" t="s">
        <v>383</v>
      </c>
      <c r="E566" s="31" t="s">
        <v>385</v>
      </c>
      <c r="F566" s="78" t="s">
        <v>111</v>
      </c>
      <c r="G566" s="31"/>
      <c r="H566" s="31"/>
      <c r="I566" s="118"/>
      <c r="J566" s="117"/>
      <c r="K566" s="34"/>
      <c r="L566" s="152">
        <f>L567</f>
        <v>266.5</v>
      </c>
      <c r="M566" s="34">
        <f t="shared" si="54"/>
        <v>266.5</v>
      </c>
      <c r="N566" s="86"/>
      <c r="O566" s="94">
        <f t="shared" si="55"/>
        <v>266.5</v>
      </c>
      <c r="P566" s="86"/>
      <c r="Q566" s="94">
        <f t="shared" si="50"/>
        <v>266.5</v>
      </c>
    </row>
    <row r="567" spans="2:17" ht="12.75">
      <c r="B567" s="40" t="s">
        <v>538</v>
      </c>
      <c r="C567" s="85"/>
      <c r="D567" s="31" t="s">
        <v>383</v>
      </c>
      <c r="E567" s="31" t="s">
        <v>385</v>
      </c>
      <c r="F567" s="78" t="s">
        <v>111</v>
      </c>
      <c r="G567" s="31" t="s">
        <v>599</v>
      </c>
      <c r="H567" s="31"/>
      <c r="I567" s="118"/>
      <c r="J567" s="117"/>
      <c r="K567" s="34"/>
      <c r="L567" s="152">
        <f>L568</f>
        <v>266.5</v>
      </c>
      <c r="M567" s="34">
        <f t="shared" si="54"/>
        <v>266.5</v>
      </c>
      <c r="N567" s="86"/>
      <c r="O567" s="94">
        <f t="shared" si="55"/>
        <v>266.5</v>
      </c>
      <c r="P567" s="86"/>
      <c r="Q567" s="94">
        <f t="shared" si="50"/>
        <v>266.5</v>
      </c>
    </row>
    <row r="568" spans="2:17" ht="12.75">
      <c r="B568" s="22" t="s">
        <v>479</v>
      </c>
      <c r="C568" s="85"/>
      <c r="D568" s="31" t="s">
        <v>383</v>
      </c>
      <c r="E568" s="31" t="s">
        <v>385</v>
      </c>
      <c r="F568" s="78" t="s">
        <v>111</v>
      </c>
      <c r="G568" s="31" t="s">
        <v>478</v>
      </c>
      <c r="H568" s="31"/>
      <c r="I568" s="118"/>
      <c r="J568" s="117"/>
      <c r="K568" s="34"/>
      <c r="L568" s="152">
        <f>L569</f>
        <v>266.5</v>
      </c>
      <c r="M568" s="34">
        <f t="shared" si="54"/>
        <v>266.5</v>
      </c>
      <c r="N568" s="86"/>
      <c r="O568" s="94">
        <f t="shared" si="55"/>
        <v>266.5</v>
      </c>
      <c r="P568" s="86"/>
      <c r="Q568" s="94">
        <f t="shared" si="50"/>
        <v>266.5</v>
      </c>
    </row>
    <row r="569" spans="2:17" ht="12.75">
      <c r="B569" s="40" t="s">
        <v>391</v>
      </c>
      <c r="C569" s="85"/>
      <c r="D569" s="31" t="s">
        <v>383</v>
      </c>
      <c r="E569" s="31" t="s">
        <v>385</v>
      </c>
      <c r="F569" s="78" t="s">
        <v>111</v>
      </c>
      <c r="G569" s="31" t="s">
        <v>478</v>
      </c>
      <c r="H569" s="31" t="s">
        <v>33</v>
      </c>
      <c r="I569" s="118"/>
      <c r="J569" s="117"/>
      <c r="K569" s="34"/>
      <c r="L569" s="152">
        <v>266.5</v>
      </c>
      <c r="M569" s="34">
        <f t="shared" si="54"/>
        <v>266.5</v>
      </c>
      <c r="N569" s="86"/>
      <c r="O569" s="94">
        <f t="shared" si="55"/>
        <v>266.5</v>
      </c>
      <c r="P569" s="86"/>
      <c r="Q569" s="94">
        <f t="shared" si="50"/>
        <v>266.5</v>
      </c>
    </row>
    <row r="570" spans="2:17" ht="38.25">
      <c r="B570" s="40" t="s">
        <v>288</v>
      </c>
      <c r="C570" s="79"/>
      <c r="D570" s="31" t="s">
        <v>383</v>
      </c>
      <c r="E570" s="31" t="s">
        <v>385</v>
      </c>
      <c r="F570" s="78" t="s">
        <v>246</v>
      </c>
      <c r="G570" s="31"/>
      <c r="H570" s="31"/>
      <c r="I570" s="118">
        <f>I571</f>
        <v>358.6</v>
      </c>
      <c r="J570" s="117"/>
      <c r="K570" s="34">
        <f>I570+J570</f>
        <v>358.6</v>
      </c>
      <c r="L570" s="152">
        <f>L571</f>
        <v>29.3</v>
      </c>
      <c r="M570" s="34">
        <f t="shared" si="54"/>
        <v>387.90000000000003</v>
      </c>
      <c r="N570" s="86">
        <f>N571</f>
        <v>0</v>
      </c>
      <c r="O570" s="94">
        <f t="shared" si="55"/>
        <v>387.90000000000003</v>
      </c>
      <c r="P570" s="86">
        <f>P571</f>
        <v>33.6</v>
      </c>
      <c r="Q570" s="94">
        <f t="shared" si="50"/>
        <v>421.50000000000006</v>
      </c>
    </row>
    <row r="571" spans="2:17" ht="12.75">
      <c r="B571" s="40" t="s">
        <v>538</v>
      </c>
      <c r="C571" s="79"/>
      <c r="D571" s="31" t="s">
        <v>383</v>
      </c>
      <c r="E571" s="31" t="s">
        <v>385</v>
      </c>
      <c r="F571" s="78" t="s">
        <v>246</v>
      </c>
      <c r="G571" s="31" t="s">
        <v>599</v>
      </c>
      <c r="H571" s="31"/>
      <c r="I571" s="118">
        <f>I572</f>
        <v>358.6</v>
      </c>
      <c r="J571" s="117"/>
      <c r="K571" s="34">
        <f>I571+J571</f>
        <v>358.6</v>
      </c>
      <c r="L571" s="152">
        <f>L572</f>
        <v>29.3</v>
      </c>
      <c r="M571" s="34">
        <f t="shared" si="54"/>
        <v>387.90000000000003</v>
      </c>
      <c r="N571" s="86">
        <f>N572</f>
        <v>0</v>
      </c>
      <c r="O571" s="94">
        <f t="shared" si="55"/>
        <v>387.90000000000003</v>
      </c>
      <c r="P571" s="86">
        <f>P572</f>
        <v>33.6</v>
      </c>
      <c r="Q571" s="94">
        <f t="shared" si="50"/>
        <v>421.50000000000006</v>
      </c>
    </row>
    <row r="572" spans="2:17" ht="12.75">
      <c r="B572" s="22" t="s">
        <v>479</v>
      </c>
      <c r="C572" s="79"/>
      <c r="D572" s="31" t="s">
        <v>383</v>
      </c>
      <c r="E572" s="31" t="s">
        <v>385</v>
      </c>
      <c r="F572" s="78" t="s">
        <v>246</v>
      </c>
      <c r="G572" s="31" t="s">
        <v>478</v>
      </c>
      <c r="H572" s="31"/>
      <c r="I572" s="118">
        <f>I573</f>
        <v>358.6</v>
      </c>
      <c r="J572" s="117"/>
      <c r="K572" s="34">
        <f>I572+J572</f>
        <v>358.6</v>
      </c>
      <c r="L572" s="152">
        <f>L573</f>
        <v>29.3</v>
      </c>
      <c r="M572" s="34">
        <f t="shared" si="54"/>
        <v>387.90000000000003</v>
      </c>
      <c r="N572" s="86">
        <f>N573</f>
        <v>0</v>
      </c>
      <c r="O572" s="94">
        <f t="shared" si="55"/>
        <v>387.90000000000003</v>
      </c>
      <c r="P572" s="86">
        <f>P573</f>
        <v>33.6</v>
      </c>
      <c r="Q572" s="94">
        <f t="shared" si="50"/>
        <v>421.50000000000006</v>
      </c>
    </row>
    <row r="573" spans="2:17" ht="12.75">
      <c r="B573" s="40" t="s">
        <v>413</v>
      </c>
      <c r="C573" s="85"/>
      <c r="D573" s="31" t="s">
        <v>383</v>
      </c>
      <c r="E573" s="31" t="s">
        <v>385</v>
      </c>
      <c r="F573" s="78" t="s">
        <v>246</v>
      </c>
      <c r="G573" s="31" t="s">
        <v>478</v>
      </c>
      <c r="H573" s="31">
        <v>2</v>
      </c>
      <c r="I573" s="118">
        <v>358.6</v>
      </c>
      <c r="J573" s="117"/>
      <c r="K573" s="34">
        <f>I573+J573</f>
        <v>358.6</v>
      </c>
      <c r="L573" s="152">
        <v>29.3</v>
      </c>
      <c r="M573" s="34">
        <f t="shared" si="54"/>
        <v>387.90000000000003</v>
      </c>
      <c r="N573" s="86"/>
      <c r="O573" s="94">
        <f t="shared" si="55"/>
        <v>387.90000000000003</v>
      </c>
      <c r="P573" s="86">
        <v>33.6</v>
      </c>
      <c r="Q573" s="94">
        <f t="shared" si="50"/>
        <v>421.50000000000006</v>
      </c>
    </row>
    <row r="574" spans="2:17" ht="12.75">
      <c r="B574" s="40" t="s">
        <v>581</v>
      </c>
      <c r="C574" s="79"/>
      <c r="D574" s="31" t="s">
        <v>383</v>
      </c>
      <c r="E574" s="31" t="s">
        <v>385</v>
      </c>
      <c r="F574" s="78" t="s">
        <v>582</v>
      </c>
      <c r="G574" s="31"/>
      <c r="H574" s="31"/>
      <c r="I574" s="118">
        <f>I575</f>
        <v>115.5</v>
      </c>
      <c r="J574" s="117"/>
      <c r="K574" s="34">
        <f t="shared" si="46"/>
        <v>115.5</v>
      </c>
      <c r="L574" s="152">
        <f>L575</f>
        <v>0</v>
      </c>
      <c r="M574" s="34">
        <f t="shared" si="52"/>
        <v>115.5</v>
      </c>
      <c r="N574" s="86"/>
      <c r="O574" s="94">
        <f t="shared" si="53"/>
        <v>115.5</v>
      </c>
      <c r="P574" s="86"/>
      <c r="Q574" s="94">
        <f t="shared" si="50"/>
        <v>115.5</v>
      </c>
    </row>
    <row r="575" spans="2:17" ht="25.5">
      <c r="B575" s="40" t="s">
        <v>322</v>
      </c>
      <c r="C575" s="79"/>
      <c r="D575" s="31" t="s">
        <v>383</v>
      </c>
      <c r="E575" s="31" t="s">
        <v>385</v>
      </c>
      <c r="F575" s="78" t="s">
        <v>601</v>
      </c>
      <c r="G575" s="31"/>
      <c r="H575" s="31"/>
      <c r="I575" s="118">
        <f>I576</f>
        <v>115.5</v>
      </c>
      <c r="J575" s="117"/>
      <c r="K575" s="34">
        <f t="shared" si="46"/>
        <v>115.5</v>
      </c>
      <c r="L575" s="152">
        <f>L576</f>
        <v>0</v>
      </c>
      <c r="M575" s="34">
        <f t="shared" si="52"/>
        <v>115.5</v>
      </c>
      <c r="N575" s="86"/>
      <c r="O575" s="94">
        <f t="shared" si="53"/>
        <v>115.5</v>
      </c>
      <c r="P575" s="86"/>
      <c r="Q575" s="94">
        <f t="shared" si="50"/>
        <v>115.5</v>
      </c>
    </row>
    <row r="576" spans="2:17" ht="25.5">
      <c r="B576" s="40" t="s">
        <v>323</v>
      </c>
      <c r="C576" s="79"/>
      <c r="D576" s="31" t="s">
        <v>383</v>
      </c>
      <c r="E576" s="31" t="s">
        <v>385</v>
      </c>
      <c r="F576" s="78" t="s">
        <v>602</v>
      </c>
      <c r="G576" s="19"/>
      <c r="H576" s="31"/>
      <c r="I576" s="118">
        <f>I577</f>
        <v>115.5</v>
      </c>
      <c r="J576" s="117"/>
      <c r="K576" s="34">
        <f t="shared" si="46"/>
        <v>115.5</v>
      </c>
      <c r="L576" s="152">
        <f>L577+L580+L583</f>
        <v>0</v>
      </c>
      <c r="M576" s="34">
        <f t="shared" si="52"/>
        <v>115.5</v>
      </c>
      <c r="N576" s="86"/>
      <c r="O576" s="94">
        <f t="shared" si="53"/>
        <v>115.5</v>
      </c>
      <c r="P576" s="86"/>
      <c r="Q576" s="94">
        <f t="shared" si="50"/>
        <v>115.5</v>
      </c>
    </row>
    <row r="577" spans="2:17" ht="12.75">
      <c r="B577" s="50" t="s">
        <v>424</v>
      </c>
      <c r="C577" s="77"/>
      <c r="D577" s="31" t="s">
        <v>383</v>
      </c>
      <c r="E577" s="31" t="s">
        <v>385</v>
      </c>
      <c r="F577" s="78" t="s">
        <v>602</v>
      </c>
      <c r="G577" s="31" t="s">
        <v>425</v>
      </c>
      <c r="H577" s="31"/>
      <c r="I577" s="118">
        <f>I578</f>
        <v>115.5</v>
      </c>
      <c r="J577" s="117"/>
      <c r="K577" s="34">
        <f t="shared" si="46"/>
        <v>115.5</v>
      </c>
      <c r="L577" s="152">
        <f>L578</f>
        <v>-77</v>
      </c>
      <c r="M577" s="34">
        <f t="shared" si="52"/>
        <v>38.5</v>
      </c>
      <c r="N577" s="86"/>
      <c r="O577" s="94">
        <f t="shared" si="53"/>
        <v>38.5</v>
      </c>
      <c r="P577" s="86"/>
      <c r="Q577" s="94">
        <f t="shared" si="50"/>
        <v>38.5</v>
      </c>
    </row>
    <row r="578" spans="2:17" ht="12.75">
      <c r="B578" s="50" t="s">
        <v>426</v>
      </c>
      <c r="C578" s="77"/>
      <c r="D578" s="31" t="s">
        <v>383</v>
      </c>
      <c r="E578" s="31" t="s">
        <v>385</v>
      </c>
      <c r="F578" s="78" t="s">
        <v>602</v>
      </c>
      <c r="G578" s="31" t="s">
        <v>427</v>
      </c>
      <c r="H578" s="31"/>
      <c r="I578" s="118">
        <f>I579</f>
        <v>115.5</v>
      </c>
      <c r="J578" s="117"/>
      <c r="K578" s="34">
        <f t="shared" si="46"/>
        <v>115.5</v>
      </c>
      <c r="L578" s="152">
        <f>L579</f>
        <v>-77</v>
      </c>
      <c r="M578" s="34">
        <f t="shared" si="52"/>
        <v>38.5</v>
      </c>
      <c r="N578" s="86"/>
      <c r="O578" s="94">
        <f t="shared" si="53"/>
        <v>38.5</v>
      </c>
      <c r="P578" s="86"/>
      <c r="Q578" s="94">
        <f t="shared" si="50"/>
        <v>38.5</v>
      </c>
    </row>
    <row r="579" spans="2:17" ht="12.75">
      <c r="B579" s="40" t="s">
        <v>413</v>
      </c>
      <c r="C579" s="79"/>
      <c r="D579" s="31" t="s">
        <v>383</v>
      </c>
      <c r="E579" s="31" t="s">
        <v>385</v>
      </c>
      <c r="F579" s="78" t="s">
        <v>602</v>
      </c>
      <c r="G579" s="31" t="s">
        <v>427</v>
      </c>
      <c r="H579" s="31">
        <v>2</v>
      </c>
      <c r="I579" s="118">
        <v>115.5</v>
      </c>
      <c r="J579" s="117"/>
      <c r="K579" s="34">
        <f t="shared" si="46"/>
        <v>115.5</v>
      </c>
      <c r="L579" s="152">
        <v>-77</v>
      </c>
      <c r="M579" s="34">
        <f t="shared" si="52"/>
        <v>38.5</v>
      </c>
      <c r="N579" s="86"/>
      <c r="O579" s="94">
        <f t="shared" si="53"/>
        <v>38.5</v>
      </c>
      <c r="P579" s="86"/>
      <c r="Q579" s="94">
        <f t="shared" si="50"/>
        <v>38.5</v>
      </c>
    </row>
    <row r="580" spans="2:17" ht="12.75">
      <c r="B580" s="40" t="s">
        <v>538</v>
      </c>
      <c r="C580" s="79"/>
      <c r="D580" s="31" t="s">
        <v>383</v>
      </c>
      <c r="E580" s="31" t="s">
        <v>385</v>
      </c>
      <c r="F580" s="78" t="s">
        <v>602</v>
      </c>
      <c r="G580" s="31" t="s">
        <v>599</v>
      </c>
      <c r="H580" s="31"/>
      <c r="I580" s="118"/>
      <c r="J580" s="117"/>
      <c r="K580" s="34"/>
      <c r="L580" s="152">
        <f>L581</f>
        <v>47</v>
      </c>
      <c r="M580" s="34">
        <f t="shared" si="52"/>
        <v>47</v>
      </c>
      <c r="N580" s="86"/>
      <c r="O580" s="94">
        <f t="shared" si="53"/>
        <v>47</v>
      </c>
      <c r="P580" s="86"/>
      <c r="Q580" s="94">
        <f t="shared" si="50"/>
        <v>47</v>
      </c>
    </row>
    <row r="581" spans="2:17" ht="12.75">
      <c r="B581" s="40" t="s">
        <v>138</v>
      </c>
      <c r="C581" s="79"/>
      <c r="D581" s="31" t="s">
        <v>383</v>
      </c>
      <c r="E581" s="31" t="s">
        <v>385</v>
      </c>
      <c r="F581" s="78" t="s">
        <v>602</v>
      </c>
      <c r="G581" s="31" t="s">
        <v>137</v>
      </c>
      <c r="H581" s="31"/>
      <c r="I581" s="118"/>
      <c r="J581" s="117"/>
      <c r="K581" s="34"/>
      <c r="L581" s="152">
        <f>L582</f>
        <v>47</v>
      </c>
      <c r="M581" s="34">
        <f t="shared" si="52"/>
        <v>47</v>
      </c>
      <c r="N581" s="86"/>
      <c r="O581" s="94">
        <f t="shared" si="53"/>
        <v>47</v>
      </c>
      <c r="P581" s="86"/>
      <c r="Q581" s="94">
        <f t="shared" si="50"/>
        <v>47</v>
      </c>
    </row>
    <row r="582" spans="2:17" ht="12.75">
      <c r="B582" s="40" t="s">
        <v>413</v>
      </c>
      <c r="C582" s="79"/>
      <c r="D582" s="31" t="s">
        <v>383</v>
      </c>
      <c r="E582" s="31" t="s">
        <v>385</v>
      </c>
      <c r="F582" s="78" t="s">
        <v>602</v>
      </c>
      <c r="G582" s="31" t="s">
        <v>137</v>
      </c>
      <c r="H582" s="31">
        <v>2</v>
      </c>
      <c r="I582" s="118"/>
      <c r="J582" s="117"/>
      <c r="K582" s="34"/>
      <c r="L582" s="152">
        <v>47</v>
      </c>
      <c r="M582" s="34">
        <f t="shared" si="52"/>
        <v>47</v>
      </c>
      <c r="N582" s="86"/>
      <c r="O582" s="94">
        <f t="shared" si="53"/>
        <v>47</v>
      </c>
      <c r="P582" s="86"/>
      <c r="Q582" s="94">
        <f t="shared" si="50"/>
        <v>47</v>
      </c>
    </row>
    <row r="583" spans="2:17" ht="12.75">
      <c r="B583" s="40" t="s">
        <v>499</v>
      </c>
      <c r="C583" s="79"/>
      <c r="D583" s="31" t="s">
        <v>383</v>
      </c>
      <c r="E583" s="31" t="s">
        <v>385</v>
      </c>
      <c r="F583" s="78" t="s">
        <v>602</v>
      </c>
      <c r="G583" s="31" t="s">
        <v>500</v>
      </c>
      <c r="H583" s="31"/>
      <c r="I583" s="118"/>
      <c r="J583" s="117"/>
      <c r="K583" s="34"/>
      <c r="L583" s="152">
        <f>L584</f>
        <v>30</v>
      </c>
      <c r="M583" s="34">
        <f t="shared" si="52"/>
        <v>30</v>
      </c>
      <c r="N583" s="86"/>
      <c r="O583" s="94">
        <f t="shared" si="53"/>
        <v>30</v>
      </c>
      <c r="P583" s="86"/>
      <c r="Q583" s="94">
        <f t="shared" si="50"/>
        <v>30</v>
      </c>
    </row>
    <row r="584" spans="2:17" ht="12.75">
      <c r="B584" s="40" t="s">
        <v>630</v>
      </c>
      <c r="C584" s="79"/>
      <c r="D584" s="31" t="s">
        <v>383</v>
      </c>
      <c r="E584" s="31" t="s">
        <v>385</v>
      </c>
      <c r="F584" s="78" t="s">
        <v>602</v>
      </c>
      <c r="G584" s="31" t="s">
        <v>631</v>
      </c>
      <c r="H584" s="31"/>
      <c r="I584" s="118"/>
      <c r="J584" s="117"/>
      <c r="K584" s="34"/>
      <c r="L584" s="152">
        <f>L585</f>
        <v>30</v>
      </c>
      <c r="M584" s="34">
        <f t="shared" si="52"/>
        <v>30</v>
      </c>
      <c r="N584" s="86"/>
      <c r="O584" s="94">
        <f t="shared" si="53"/>
        <v>30</v>
      </c>
      <c r="P584" s="86"/>
      <c r="Q584" s="94">
        <f t="shared" si="50"/>
        <v>30</v>
      </c>
    </row>
    <row r="585" spans="2:17" ht="12.75">
      <c r="B585" s="40" t="s">
        <v>413</v>
      </c>
      <c r="C585" s="79"/>
      <c r="D585" s="31" t="s">
        <v>383</v>
      </c>
      <c r="E585" s="31" t="s">
        <v>385</v>
      </c>
      <c r="F585" s="78" t="s">
        <v>602</v>
      </c>
      <c r="G585" s="31" t="s">
        <v>631</v>
      </c>
      <c r="H585" s="31">
        <v>2</v>
      </c>
      <c r="I585" s="118"/>
      <c r="J585" s="117"/>
      <c r="K585" s="34"/>
      <c r="L585" s="152">
        <v>30</v>
      </c>
      <c r="M585" s="34">
        <f t="shared" si="52"/>
        <v>30</v>
      </c>
      <c r="N585" s="86"/>
      <c r="O585" s="94">
        <f t="shared" si="53"/>
        <v>30</v>
      </c>
      <c r="P585" s="86"/>
      <c r="Q585" s="94">
        <f t="shared" si="50"/>
        <v>30</v>
      </c>
    </row>
    <row r="586" spans="2:17" ht="12.75">
      <c r="B586" s="40" t="s">
        <v>39</v>
      </c>
      <c r="C586" s="79"/>
      <c r="D586" s="31" t="s">
        <v>383</v>
      </c>
      <c r="E586" s="31" t="s">
        <v>386</v>
      </c>
      <c r="F586" s="31"/>
      <c r="G586" s="31"/>
      <c r="H586" s="31"/>
      <c r="I586" s="118">
        <f>I587</f>
        <v>4807.6</v>
      </c>
      <c r="J586" s="117"/>
      <c r="K586" s="34">
        <f aca="true" t="shared" si="56" ref="K586:K628">I586+J586</f>
        <v>4807.6</v>
      </c>
      <c r="L586" s="152"/>
      <c r="M586" s="34">
        <f t="shared" si="52"/>
        <v>4807.6</v>
      </c>
      <c r="N586" s="86">
        <f>N587</f>
        <v>38</v>
      </c>
      <c r="O586" s="94">
        <f aca="true" t="shared" si="57" ref="O586:O628">M586+N586</f>
        <v>4845.6</v>
      </c>
      <c r="P586" s="86">
        <f>P587</f>
        <v>7.2</v>
      </c>
      <c r="Q586" s="94">
        <f t="shared" si="50"/>
        <v>4852.8</v>
      </c>
    </row>
    <row r="587" spans="2:17" ht="12.75">
      <c r="B587" s="50" t="s">
        <v>414</v>
      </c>
      <c r="C587" s="80"/>
      <c r="D587" s="78">
        <v>1000</v>
      </c>
      <c r="E587" s="78">
        <v>1004</v>
      </c>
      <c r="F587" s="78" t="s">
        <v>415</v>
      </c>
      <c r="G587" s="30"/>
      <c r="H587" s="30"/>
      <c r="I587" s="117">
        <f>I588+I600+I604+I608+I592</f>
        <v>4807.6</v>
      </c>
      <c r="J587" s="117"/>
      <c r="K587" s="34">
        <f t="shared" si="56"/>
        <v>4807.6</v>
      </c>
      <c r="L587" s="152"/>
      <c r="M587" s="34">
        <f t="shared" si="52"/>
        <v>4807.6</v>
      </c>
      <c r="N587" s="86">
        <f>N588+N592+N596+N600+N604+N608</f>
        <v>38</v>
      </c>
      <c r="O587" s="94">
        <f t="shared" si="57"/>
        <v>4845.6</v>
      </c>
      <c r="P587" s="86">
        <f>P596</f>
        <v>7.2</v>
      </c>
      <c r="Q587" s="94">
        <f t="shared" si="50"/>
        <v>4852.8</v>
      </c>
    </row>
    <row r="588" spans="2:17" ht="25.5">
      <c r="B588" s="50" t="s">
        <v>1</v>
      </c>
      <c r="C588" s="77"/>
      <c r="D588" s="78">
        <v>1000</v>
      </c>
      <c r="E588" s="78">
        <v>1004</v>
      </c>
      <c r="F588" s="78" t="s">
        <v>603</v>
      </c>
      <c r="G588" s="30"/>
      <c r="H588" s="30"/>
      <c r="I588" s="117">
        <f>I589</f>
        <v>173.7</v>
      </c>
      <c r="J588" s="117"/>
      <c r="K588" s="34">
        <f t="shared" si="56"/>
        <v>173.7</v>
      </c>
      <c r="L588" s="152"/>
      <c r="M588" s="34">
        <f t="shared" si="52"/>
        <v>173.7</v>
      </c>
      <c r="N588" s="86"/>
      <c r="O588" s="94">
        <f t="shared" si="57"/>
        <v>173.7</v>
      </c>
      <c r="P588" s="86"/>
      <c r="Q588" s="94">
        <f t="shared" si="50"/>
        <v>173.7</v>
      </c>
    </row>
    <row r="589" spans="2:17" ht="12.75">
      <c r="B589" s="40" t="s">
        <v>538</v>
      </c>
      <c r="C589" s="79"/>
      <c r="D589" s="78">
        <v>1000</v>
      </c>
      <c r="E589" s="78">
        <v>1004</v>
      </c>
      <c r="F589" s="78" t="s">
        <v>603</v>
      </c>
      <c r="G589" s="31" t="s">
        <v>599</v>
      </c>
      <c r="H589" s="30"/>
      <c r="I589" s="120">
        <f>I590</f>
        <v>173.7</v>
      </c>
      <c r="J589" s="117"/>
      <c r="K589" s="34">
        <f t="shared" si="56"/>
        <v>173.7</v>
      </c>
      <c r="L589" s="152"/>
      <c r="M589" s="34">
        <f t="shared" si="52"/>
        <v>173.7</v>
      </c>
      <c r="N589" s="86"/>
      <c r="O589" s="94">
        <f t="shared" si="57"/>
        <v>173.7</v>
      </c>
      <c r="P589" s="86"/>
      <c r="Q589" s="94">
        <f t="shared" si="50"/>
        <v>173.7</v>
      </c>
    </row>
    <row r="590" spans="2:17" ht="12.75">
      <c r="B590" s="40" t="s">
        <v>25</v>
      </c>
      <c r="C590" s="79"/>
      <c r="D590" s="78">
        <v>1000</v>
      </c>
      <c r="E590" s="78">
        <v>1004</v>
      </c>
      <c r="F590" s="78" t="s">
        <v>603</v>
      </c>
      <c r="G590" s="31" t="s">
        <v>633</v>
      </c>
      <c r="H590" s="31"/>
      <c r="I590" s="118">
        <f>I591</f>
        <v>173.7</v>
      </c>
      <c r="J590" s="117"/>
      <c r="K590" s="34">
        <f t="shared" si="56"/>
        <v>173.7</v>
      </c>
      <c r="L590" s="152"/>
      <c r="M590" s="34">
        <f t="shared" si="52"/>
        <v>173.7</v>
      </c>
      <c r="N590" s="86"/>
      <c r="O590" s="94">
        <f t="shared" si="57"/>
        <v>173.7</v>
      </c>
      <c r="P590" s="86"/>
      <c r="Q590" s="94">
        <f t="shared" si="50"/>
        <v>173.7</v>
      </c>
    </row>
    <row r="591" spans="2:17" ht="12.75">
      <c r="B591" s="40" t="s">
        <v>392</v>
      </c>
      <c r="C591" s="85"/>
      <c r="D591" s="78">
        <v>1000</v>
      </c>
      <c r="E591" s="78">
        <v>1004</v>
      </c>
      <c r="F591" s="78" t="s">
        <v>603</v>
      </c>
      <c r="G591" s="31" t="s">
        <v>633</v>
      </c>
      <c r="H591" s="31" t="s">
        <v>405</v>
      </c>
      <c r="I591" s="118">
        <v>173.7</v>
      </c>
      <c r="J591" s="117"/>
      <c r="K591" s="34">
        <f t="shared" si="56"/>
        <v>173.7</v>
      </c>
      <c r="L591" s="152"/>
      <c r="M591" s="34">
        <f t="shared" si="52"/>
        <v>173.7</v>
      </c>
      <c r="N591" s="86"/>
      <c r="O591" s="94">
        <f t="shared" si="57"/>
        <v>173.7</v>
      </c>
      <c r="P591" s="86"/>
      <c r="Q591" s="94">
        <f t="shared" si="50"/>
        <v>173.7</v>
      </c>
    </row>
    <row r="592" spans="2:17" ht="25.5">
      <c r="B592" s="50" t="s">
        <v>2</v>
      </c>
      <c r="C592" s="77"/>
      <c r="D592" s="78">
        <v>1000</v>
      </c>
      <c r="E592" s="78">
        <v>1004</v>
      </c>
      <c r="F592" s="78" t="s">
        <v>604</v>
      </c>
      <c r="G592" s="30"/>
      <c r="H592" s="30"/>
      <c r="I592" s="117">
        <f>I593</f>
        <v>1365</v>
      </c>
      <c r="J592" s="117"/>
      <c r="K592" s="34">
        <f t="shared" si="56"/>
        <v>1365</v>
      </c>
      <c r="L592" s="152"/>
      <c r="M592" s="34">
        <f t="shared" si="52"/>
        <v>1365</v>
      </c>
      <c r="N592" s="86"/>
      <c r="O592" s="94">
        <f t="shared" si="57"/>
        <v>1365</v>
      </c>
      <c r="P592" s="86"/>
      <c r="Q592" s="94">
        <f t="shared" si="50"/>
        <v>1365</v>
      </c>
    </row>
    <row r="593" spans="2:17" ht="12.75">
      <c r="B593" s="40" t="s">
        <v>538</v>
      </c>
      <c r="C593" s="79"/>
      <c r="D593" s="78">
        <v>1000</v>
      </c>
      <c r="E593" s="78">
        <v>1004</v>
      </c>
      <c r="F593" s="78" t="s">
        <v>604</v>
      </c>
      <c r="G593" s="31" t="s">
        <v>599</v>
      </c>
      <c r="H593" s="30"/>
      <c r="I593" s="120">
        <f>I594</f>
        <v>1365</v>
      </c>
      <c r="J593" s="117"/>
      <c r="K593" s="34">
        <f t="shared" si="56"/>
        <v>1365</v>
      </c>
      <c r="L593" s="152"/>
      <c r="M593" s="34">
        <f t="shared" si="52"/>
        <v>1365</v>
      </c>
      <c r="N593" s="86"/>
      <c r="O593" s="94">
        <f t="shared" si="57"/>
        <v>1365</v>
      </c>
      <c r="P593" s="86"/>
      <c r="Q593" s="94">
        <f t="shared" si="50"/>
        <v>1365</v>
      </c>
    </row>
    <row r="594" spans="2:17" ht="12.75">
      <c r="B594" s="40" t="s">
        <v>138</v>
      </c>
      <c r="C594" s="79"/>
      <c r="D594" s="78">
        <v>1000</v>
      </c>
      <c r="E594" s="78">
        <v>1004</v>
      </c>
      <c r="F594" s="78" t="s">
        <v>604</v>
      </c>
      <c r="G594" s="31" t="s">
        <v>137</v>
      </c>
      <c r="H594" s="30"/>
      <c r="I594" s="120">
        <f>I595</f>
        <v>1365</v>
      </c>
      <c r="J594" s="117"/>
      <c r="K594" s="34">
        <f t="shared" si="56"/>
        <v>1365</v>
      </c>
      <c r="L594" s="152"/>
      <c r="M594" s="34">
        <f t="shared" si="52"/>
        <v>1365</v>
      </c>
      <c r="N594" s="86"/>
      <c r="O594" s="94">
        <f t="shared" si="57"/>
        <v>1365</v>
      </c>
      <c r="P594" s="86"/>
      <c r="Q594" s="94">
        <f t="shared" si="50"/>
        <v>1365</v>
      </c>
    </row>
    <row r="595" spans="2:17" ht="12.75">
      <c r="B595" s="40" t="s">
        <v>391</v>
      </c>
      <c r="C595" s="85"/>
      <c r="D595" s="78">
        <v>1000</v>
      </c>
      <c r="E595" s="78">
        <v>1004</v>
      </c>
      <c r="F595" s="78" t="s">
        <v>604</v>
      </c>
      <c r="G595" s="31" t="s">
        <v>137</v>
      </c>
      <c r="H595" s="31">
        <v>3</v>
      </c>
      <c r="I595" s="118">
        <v>1365</v>
      </c>
      <c r="J595" s="117"/>
      <c r="K595" s="34">
        <f t="shared" si="56"/>
        <v>1365</v>
      </c>
      <c r="L595" s="152"/>
      <c r="M595" s="34">
        <f t="shared" si="52"/>
        <v>1365</v>
      </c>
      <c r="N595" s="86"/>
      <c r="O595" s="94">
        <f t="shared" si="57"/>
        <v>1365</v>
      </c>
      <c r="P595" s="86"/>
      <c r="Q595" s="94">
        <f t="shared" si="50"/>
        <v>1365</v>
      </c>
    </row>
    <row r="596" spans="2:17" ht="38.25">
      <c r="B596" s="40" t="s">
        <v>453</v>
      </c>
      <c r="C596" s="85"/>
      <c r="D596" s="78">
        <v>1000</v>
      </c>
      <c r="E596" s="78">
        <v>1004</v>
      </c>
      <c r="F596" s="78" t="s">
        <v>648</v>
      </c>
      <c r="G596" s="31"/>
      <c r="H596" s="31"/>
      <c r="I596" s="118"/>
      <c r="J596" s="117"/>
      <c r="K596" s="34"/>
      <c r="L596" s="152"/>
      <c r="M596" s="34"/>
      <c r="N596" s="86">
        <f>N597</f>
        <v>38</v>
      </c>
      <c r="O596" s="94">
        <f t="shared" si="57"/>
        <v>38</v>
      </c>
      <c r="P596" s="86">
        <f>P597</f>
        <v>7.2</v>
      </c>
      <c r="Q596" s="94">
        <f t="shared" si="50"/>
        <v>45.2</v>
      </c>
    </row>
    <row r="597" spans="2:17" ht="12.75">
      <c r="B597" s="40" t="s">
        <v>538</v>
      </c>
      <c r="C597" s="85"/>
      <c r="D597" s="78">
        <v>1000</v>
      </c>
      <c r="E597" s="78">
        <v>1004</v>
      </c>
      <c r="F597" s="78" t="s">
        <v>648</v>
      </c>
      <c r="G597" s="31" t="s">
        <v>599</v>
      </c>
      <c r="H597" s="30"/>
      <c r="I597" s="118"/>
      <c r="J597" s="117"/>
      <c r="K597" s="34"/>
      <c r="L597" s="152"/>
      <c r="M597" s="34"/>
      <c r="N597" s="86">
        <f>N598</f>
        <v>38</v>
      </c>
      <c r="O597" s="94">
        <f t="shared" si="57"/>
        <v>38</v>
      </c>
      <c r="P597" s="86">
        <f>P598</f>
        <v>7.2</v>
      </c>
      <c r="Q597" s="94">
        <f t="shared" si="50"/>
        <v>45.2</v>
      </c>
    </row>
    <row r="598" spans="2:17" ht="12.75">
      <c r="B598" s="40" t="s">
        <v>138</v>
      </c>
      <c r="C598" s="85"/>
      <c r="D598" s="78">
        <v>1000</v>
      </c>
      <c r="E598" s="78">
        <v>1004</v>
      </c>
      <c r="F598" s="78" t="s">
        <v>648</v>
      </c>
      <c r="G598" s="31" t="s">
        <v>137</v>
      </c>
      <c r="H598" s="30"/>
      <c r="I598" s="118"/>
      <c r="J598" s="117"/>
      <c r="K598" s="34"/>
      <c r="L598" s="152"/>
      <c r="M598" s="34"/>
      <c r="N598" s="86">
        <f>N599</f>
        <v>38</v>
      </c>
      <c r="O598" s="94">
        <f t="shared" si="57"/>
        <v>38</v>
      </c>
      <c r="P598" s="86">
        <f>P599</f>
        <v>7.2</v>
      </c>
      <c r="Q598" s="94">
        <f t="shared" si="50"/>
        <v>45.2</v>
      </c>
    </row>
    <row r="599" spans="2:17" ht="12.75">
      <c r="B599" s="40" t="s">
        <v>391</v>
      </c>
      <c r="C599" s="85"/>
      <c r="D599" s="78">
        <v>1000</v>
      </c>
      <c r="E599" s="78">
        <v>1004</v>
      </c>
      <c r="F599" s="78" t="s">
        <v>648</v>
      </c>
      <c r="G599" s="31" t="s">
        <v>137</v>
      </c>
      <c r="H599" s="31">
        <v>3</v>
      </c>
      <c r="I599" s="118"/>
      <c r="J599" s="117"/>
      <c r="K599" s="34"/>
      <c r="L599" s="152"/>
      <c r="M599" s="34"/>
      <c r="N599" s="86">
        <v>38</v>
      </c>
      <c r="O599" s="94">
        <f t="shared" si="57"/>
        <v>38</v>
      </c>
      <c r="P599" s="86">
        <v>7.2</v>
      </c>
      <c r="Q599" s="94">
        <f t="shared" si="50"/>
        <v>45.2</v>
      </c>
    </row>
    <row r="600" spans="2:17" ht="51">
      <c r="B600" s="50" t="s">
        <v>3</v>
      </c>
      <c r="C600" s="77"/>
      <c r="D600" s="78">
        <v>1000</v>
      </c>
      <c r="E600" s="78">
        <v>1004</v>
      </c>
      <c r="F600" s="78" t="s">
        <v>605</v>
      </c>
      <c r="G600" s="30"/>
      <c r="H600" s="30"/>
      <c r="I600" s="117">
        <f>I601</f>
        <v>21.6</v>
      </c>
      <c r="J600" s="117"/>
      <c r="K600" s="34">
        <f t="shared" si="56"/>
        <v>21.6</v>
      </c>
      <c r="L600" s="152"/>
      <c r="M600" s="34">
        <f t="shared" si="52"/>
        <v>21.6</v>
      </c>
      <c r="N600" s="86"/>
      <c r="O600" s="94">
        <f t="shared" si="57"/>
        <v>21.6</v>
      </c>
      <c r="P600" s="86"/>
      <c r="Q600" s="94">
        <f aca="true" t="shared" si="58" ref="Q600:Q628">O600+P600</f>
        <v>21.6</v>
      </c>
    </row>
    <row r="601" spans="2:17" ht="12.75">
      <c r="B601" s="40" t="s">
        <v>538</v>
      </c>
      <c r="C601" s="79"/>
      <c r="D601" s="78">
        <v>1000</v>
      </c>
      <c r="E601" s="78">
        <v>1004</v>
      </c>
      <c r="F601" s="78" t="s">
        <v>605</v>
      </c>
      <c r="G601" s="31" t="s">
        <v>599</v>
      </c>
      <c r="H601" s="31"/>
      <c r="I601" s="118">
        <f>I602</f>
        <v>21.6</v>
      </c>
      <c r="J601" s="117"/>
      <c r="K601" s="34">
        <f t="shared" si="56"/>
        <v>21.6</v>
      </c>
      <c r="L601" s="152"/>
      <c r="M601" s="34">
        <f t="shared" si="52"/>
        <v>21.6</v>
      </c>
      <c r="N601" s="86"/>
      <c r="O601" s="94">
        <f t="shared" si="57"/>
        <v>21.6</v>
      </c>
      <c r="P601" s="86"/>
      <c r="Q601" s="94">
        <f t="shared" si="58"/>
        <v>21.6</v>
      </c>
    </row>
    <row r="602" spans="2:17" ht="12.75">
      <c r="B602" s="40" t="s">
        <v>138</v>
      </c>
      <c r="C602" s="79"/>
      <c r="D602" s="78">
        <v>1000</v>
      </c>
      <c r="E602" s="78">
        <v>1004</v>
      </c>
      <c r="F602" s="78" t="s">
        <v>605</v>
      </c>
      <c r="G602" s="31" t="s">
        <v>137</v>
      </c>
      <c r="H602" s="31"/>
      <c r="I602" s="118">
        <f>I603</f>
        <v>21.6</v>
      </c>
      <c r="J602" s="117"/>
      <c r="K602" s="34">
        <f t="shared" si="56"/>
        <v>21.6</v>
      </c>
      <c r="L602" s="152"/>
      <c r="M602" s="34">
        <f t="shared" si="52"/>
        <v>21.6</v>
      </c>
      <c r="N602" s="86"/>
      <c r="O602" s="94">
        <f t="shared" si="57"/>
        <v>21.6</v>
      </c>
      <c r="P602" s="86"/>
      <c r="Q602" s="94">
        <f t="shared" si="58"/>
        <v>21.6</v>
      </c>
    </row>
    <row r="603" spans="2:17" ht="12.75">
      <c r="B603" s="40" t="s">
        <v>391</v>
      </c>
      <c r="C603" s="85"/>
      <c r="D603" s="78">
        <v>1000</v>
      </c>
      <c r="E603" s="78">
        <v>1004</v>
      </c>
      <c r="F603" s="78" t="s">
        <v>605</v>
      </c>
      <c r="G603" s="31" t="s">
        <v>137</v>
      </c>
      <c r="H603" s="31">
        <v>3</v>
      </c>
      <c r="I603" s="118">
        <v>21.6</v>
      </c>
      <c r="J603" s="117"/>
      <c r="K603" s="34">
        <f t="shared" si="56"/>
        <v>21.6</v>
      </c>
      <c r="L603" s="152"/>
      <c r="M603" s="34">
        <f t="shared" si="52"/>
        <v>21.6</v>
      </c>
      <c r="N603" s="86"/>
      <c r="O603" s="94">
        <f t="shared" si="57"/>
        <v>21.6</v>
      </c>
      <c r="P603" s="86"/>
      <c r="Q603" s="94">
        <f t="shared" si="58"/>
        <v>21.6</v>
      </c>
    </row>
    <row r="604" spans="2:17" ht="25.5">
      <c r="B604" s="50" t="s">
        <v>4</v>
      </c>
      <c r="C604" s="77"/>
      <c r="D604" s="78">
        <v>1000</v>
      </c>
      <c r="E604" s="78">
        <v>1004</v>
      </c>
      <c r="F604" s="78" t="s">
        <v>606</v>
      </c>
      <c r="G604" s="30"/>
      <c r="H604" s="30"/>
      <c r="I604" s="117">
        <f>I605</f>
        <v>3197.3</v>
      </c>
      <c r="J604" s="117"/>
      <c r="K604" s="34">
        <f t="shared" si="56"/>
        <v>3197.3</v>
      </c>
      <c r="L604" s="152"/>
      <c r="M604" s="34">
        <f t="shared" si="52"/>
        <v>3197.3</v>
      </c>
      <c r="N604" s="86"/>
      <c r="O604" s="94">
        <f t="shared" si="57"/>
        <v>3197.3</v>
      </c>
      <c r="P604" s="86"/>
      <c r="Q604" s="94">
        <f t="shared" si="58"/>
        <v>3197.3</v>
      </c>
    </row>
    <row r="605" spans="2:17" ht="12.75">
      <c r="B605" s="40" t="s">
        <v>538</v>
      </c>
      <c r="C605" s="79"/>
      <c r="D605" s="78">
        <v>1000</v>
      </c>
      <c r="E605" s="78">
        <v>1004</v>
      </c>
      <c r="F605" s="78" t="s">
        <v>606</v>
      </c>
      <c r="G605" s="31" t="s">
        <v>599</v>
      </c>
      <c r="H605" s="31"/>
      <c r="I605" s="118">
        <f>I606</f>
        <v>3197.3</v>
      </c>
      <c r="J605" s="117"/>
      <c r="K605" s="34">
        <f t="shared" si="56"/>
        <v>3197.3</v>
      </c>
      <c r="L605" s="152"/>
      <c r="M605" s="34">
        <f t="shared" si="52"/>
        <v>3197.3</v>
      </c>
      <c r="N605" s="86"/>
      <c r="O605" s="94">
        <f t="shared" si="57"/>
        <v>3197.3</v>
      </c>
      <c r="P605" s="86"/>
      <c r="Q605" s="94">
        <f t="shared" si="58"/>
        <v>3197.3</v>
      </c>
    </row>
    <row r="606" spans="2:17" ht="12.75">
      <c r="B606" s="40" t="s">
        <v>25</v>
      </c>
      <c r="C606" s="79"/>
      <c r="D606" s="78">
        <v>1000</v>
      </c>
      <c r="E606" s="78">
        <v>1004</v>
      </c>
      <c r="F606" s="78" t="s">
        <v>606</v>
      </c>
      <c r="G606" s="31" t="s">
        <v>633</v>
      </c>
      <c r="H606" s="31"/>
      <c r="I606" s="118">
        <f>I607</f>
        <v>3197.3</v>
      </c>
      <c r="J606" s="117"/>
      <c r="K606" s="34">
        <f t="shared" si="56"/>
        <v>3197.3</v>
      </c>
      <c r="L606" s="152"/>
      <c r="M606" s="34">
        <f t="shared" si="52"/>
        <v>3197.3</v>
      </c>
      <c r="N606" s="86"/>
      <c r="O606" s="94">
        <f t="shared" si="57"/>
        <v>3197.3</v>
      </c>
      <c r="P606" s="86"/>
      <c r="Q606" s="94">
        <f t="shared" si="58"/>
        <v>3197.3</v>
      </c>
    </row>
    <row r="607" spans="2:17" ht="12.75">
      <c r="B607" s="40" t="s">
        <v>391</v>
      </c>
      <c r="C607" s="85"/>
      <c r="D607" s="78">
        <v>1000</v>
      </c>
      <c r="E607" s="78">
        <v>1004</v>
      </c>
      <c r="F607" s="78" t="s">
        <v>606</v>
      </c>
      <c r="G607" s="31" t="s">
        <v>633</v>
      </c>
      <c r="H607" s="31">
        <v>3</v>
      </c>
      <c r="I607" s="118">
        <v>3197.3</v>
      </c>
      <c r="J607" s="117"/>
      <c r="K607" s="34">
        <f t="shared" si="56"/>
        <v>3197.3</v>
      </c>
      <c r="L607" s="152"/>
      <c r="M607" s="34">
        <f t="shared" si="52"/>
        <v>3197.3</v>
      </c>
      <c r="N607" s="86"/>
      <c r="O607" s="94">
        <f t="shared" si="57"/>
        <v>3197.3</v>
      </c>
      <c r="P607" s="86"/>
      <c r="Q607" s="94">
        <f t="shared" si="58"/>
        <v>3197.3</v>
      </c>
    </row>
    <row r="608" spans="2:17" ht="25.5">
      <c r="B608" s="50" t="s">
        <v>5</v>
      </c>
      <c r="C608" s="77"/>
      <c r="D608" s="78">
        <v>1000</v>
      </c>
      <c r="E608" s="78">
        <v>1004</v>
      </c>
      <c r="F608" s="78" t="s">
        <v>607</v>
      </c>
      <c r="G608" s="31"/>
      <c r="H608" s="31"/>
      <c r="I608" s="118">
        <f>I609</f>
        <v>50</v>
      </c>
      <c r="J608" s="117"/>
      <c r="K608" s="34">
        <f t="shared" si="56"/>
        <v>50</v>
      </c>
      <c r="L608" s="152"/>
      <c r="M608" s="34">
        <f t="shared" si="52"/>
        <v>50</v>
      </c>
      <c r="N608" s="86"/>
      <c r="O608" s="94">
        <f t="shared" si="57"/>
        <v>50</v>
      </c>
      <c r="P608" s="86"/>
      <c r="Q608" s="94">
        <f t="shared" si="58"/>
        <v>50</v>
      </c>
    </row>
    <row r="609" spans="2:17" ht="12.75">
      <c r="B609" s="40" t="s">
        <v>538</v>
      </c>
      <c r="C609" s="79"/>
      <c r="D609" s="78">
        <v>1000</v>
      </c>
      <c r="E609" s="78">
        <v>1004</v>
      </c>
      <c r="F609" s="78" t="s">
        <v>607</v>
      </c>
      <c r="G609" s="31" t="s">
        <v>599</v>
      </c>
      <c r="H609" s="31"/>
      <c r="I609" s="118">
        <f>I610</f>
        <v>50</v>
      </c>
      <c r="J609" s="117"/>
      <c r="K609" s="34">
        <f t="shared" si="56"/>
        <v>50</v>
      </c>
      <c r="L609" s="152"/>
      <c r="M609" s="34">
        <f t="shared" si="52"/>
        <v>50</v>
      </c>
      <c r="N609" s="86"/>
      <c r="O609" s="94">
        <f t="shared" si="57"/>
        <v>50</v>
      </c>
      <c r="P609" s="86"/>
      <c r="Q609" s="94">
        <f t="shared" si="58"/>
        <v>50</v>
      </c>
    </row>
    <row r="610" spans="2:17" ht="12.75">
      <c r="B610" s="40" t="s">
        <v>25</v>
      </c>
      <c r="C610" s="79"/>
      <c r="D610" s="78">
        <v>1000</v>
      </c>
      <c r="E610" s="78">
        <v>1004</v>
      </c>
      <c r="F610" s="78" t="s">
        <v>607</v>
      </c>
      <c r="G610" s="31" t="s">
        <v>633</v>
      </c>
      <c r="H610" s="31"/>
      <c r="I610" s="118">
        <f>I611</f>
        <v>50</v>
      </c>
      <c r="J610" s="117"/>
      <c r="K610" s="34">
        <f t="shared" si="56"/>
        <v>50</v>
      </c>
      <c r="L610" s="152"/>
      <c r="M610" s="34">
        <f t="shared" si="52"/>
        <v>50</v>
      </c>
      <c r="N610" s="86"/>
      <c r="O610" s="94">
        <f t="shared" si="57"/>
        <v>50</v>
      </c>
      <c r="P610" s="86"/>
      <c r="Q610" s="94">
        <f t="shared" si="58"/>
        <v>50</v>
      </c>
    </row>
    <row r="611" spans="2:17" ht="12.75">
      <c r="B611" s="40" t="s">
        <v>391</v>
      </c>
      <c r="C611" s="85"/>
      <c r="D611" s="78">
        <v>1000</v>
      </c>
      <c r="E611" s="78">
        <v>1004</v>
      </c>
      <c r="F611" s="78" t="s">
        <v>607</v>
      </c>
      <c r="G611" s="31" t="s">
        <v>633</v>
      </c>
      <c r="H611" s="31">
        <v>3</v>
      </c>
      <c r="I611" s="118">
        <v>50</v>
      </c>
      <c r="J611" s="117"/>
      <c r="K611" s="34">
        <f t="shared" si="56"/>
        <v>50</v>
      </c>
      <c r="L611" s="152"/>
      <c r="M611" s="34">
        <f t="shared" si="52"/>
        <v>50</v>
      </c>
      <c r="N611" s="86"/>
      <c r="O611" s="94">
        <f t="shared" si="57"/>
        <v>50</v>
      </c>
      <c r="P611" s="86"/>
      <c r="Q611" s="94">
        <f t="shared" si="58"/>
        <v>50</v>
      </c>
    </row>
    <row r="612" spans="2:17" ht="12.75">
      <c r="B612" s="40" t="s">
        <v>327</v>
      </c>
      <c r="C612" s="79"/>
      <c r="D612" s="31" t="s">
        <v>383</v>
      </c>
      <c r="E612" s="31" t="s">
        <v>387</v>
      </c>
      <c r="F612" s="31"/>
      <c r="G612" s="31"/>
      <c r="H612" s="31"/>
      <c r="I612" s="117">
        <f>I613</f>
        <v>810.6999999999999</v>
      </c>
      <c r="J612" s="117">
        <f>J613</f>
        <v>46.9</v>
      </c>
      <c r="K612" s="34">
        <f t="shared" si="56"/>
        <v>857.5999999999999</v>
      </c>
      <c r="L612" s="152"/>
      <c r="M612" s="34">
        <f t="shared" si="52"/>
        <v>857.5999999999999</v>
      </c>
      <c r="N612" s="86"/>
      <c r="O612" s="94">
        <f t="shared" si="57"/>
        <v>857.5999999999999</v>
      </c>
      <c r="P612" s="86">
        <f>P613</f>
        <v>62.1</v>
      </c>
      <c r="Q612" s="94">
        <f t="shared" si="58"/>
        <v>919.6999999999999</v>
      </c>
    </row>
    <row r="613" spans="2:17" ht="12.75">
      <c r="B613" s="50" t="s">
        <v>414</v>
      </c>
      <c r="C613" s="80"/>
      <c r="D613" s="31" t="s">
        <v>383</v>
      </c>
      <c r="E613" s="31" t="s">
        <v>387</v>
      </c>
      <c r="F613" s="78" t="s">
        <v>415</v>
      </c>
      <c r="G613" s="31"/>
      <c r="H613" s="31"/>
      <c r="I613" s="117">
        <f>I614</f>
        <v>810.6999999999999</v>
      </c>
      <c r="J613" s="117">
        <f>J614</f>
        <v>46.9</v>
      </c>
      <c r="K613" s="34">
        <f t="shared" si="56"/>
        <v>857.5999999999999</v>
      </c>
      <c r="L613" s="152"/>
      <c r="M613" s="34">
        <f t="shared" si="52"/>
        <v>857.5999999999999</v>
      </c>
      <c r="N613" s="86"/>
      <c r="O613" s="94">
        <f t="shared" si="57"/>
        <v>857.5999999999999</v>
      </c>
      <c r="P613" s="86">
        <f>P614</f>
        <v>62.1</v>
      </c>
      <c r="Q613" s="94">
        <f t="shared" si="58"/>
        <v>919.6999999999999</v>
      </c>
    </row>
    <row r="614" spans="2:17" ht="12.75">
      <c r="B614" s="40" t="s">
        <v>6</v>
      </c>
      <c r="C614" s="79"/>
      <c r="D614" s="31" t="s">
        <v>383</v>
      </c>
      <c r="E614" s="31" t="s">
        <v>387</v>
      </c>
      <c r="F614" s="31" t="s">
        <v>608</v>
      </c>
      <c r="G614" s="31"/>
      <c r="H614" s="31"/>
      <c r="I614" s="117">
        <f>I615+I619</f>
        <v>810.6999999999999</v>
      </c>
      <c r="J614" s="117">
        <f>J615</f>
        <v>46.9</v>
      </c>
      <c r="K614" s="34">
        <f t="shared" si="56"/>
        <v>857.5999999999999</v>
      </c>
      <c r="L614" s="152"/>
      <c r="M614" s="34">
        <f t="shared" si="52"/>
        <v>857.5999999999999</v>
      </c>
      <c r="N614" s="86"/>
      <c r="O614" s="94">
        <f t="shared" si="57"/>
        <v>857.5999999999999</v>
      </c>
      <c r="P614" s="86">
        <f>P615+P619</f>
        <v>62.1</v>
      </c>
      <c r="Q614" s="94">
        <f t="shared" si="58"/>
        <v>919.6999999999999</v>
      </c>
    </row>
    <row r="615" spans="2:17" ht="25.5">
      <c r="B615" s="40" t="s">
        <v>417</v>
      </c>
      <c r="C615" s="79"/>
      <c r="D615" s="31" t="s">
        <v>383</v>
      </c>
      <c r="E615" s="31" t="s">
        <v>387</v>
      </c>
      <c r="F615" s="31" t="s">
        <v>608</v>
      </c>
      <c r="G615" s="31" t="s">
        <v>217</v>
      </c>
      <c r="H615" s="31"/>
      <c r="I615" s="117">
        <f>I616</f>
        <v>772.9</v>
      </c>
      <c r="J615" s="117">
        <f>J616</f>
        <v>46.9</v>
      </c>
      <c r="K615" s="34">
        <f t="shared" si="56"/>
        <v>819.8</v>
      </c>
      <c r="L615" s="152"/>
      <c r="M615" s="34">
        <f t="shared" si="52"/>
        <v>819.8</v>
      </c>
      <c r="N615" s="86"/>
      <c r="O615" s="94">
        <f t="shared" si="57"/>
        <v>819.8</v>
      </c>
      <c r="P615" s="86">
        <f>P616</f>
        <v>62.1</v>
      </c>
      <c r="Q615" s="94">
        <f t="shared" si="58"/>
        <v>881.9</v>
      </c>
    </row>
    <row r="616" spans="2:17" ht="12.75">
      <c r="B616" s="40" t="s">
        <v>418</v>
      </c>
      <c r="C616" s="79"/>
      <c r="D616" s="31" t="s">
        <v>383</v>
      </c>
      <c r="E616" s="31" t="s">
        <v>387</v>
      </c>
      <c r="F616" s="31" t="s">
        <v>608</v>
      </c>
      <c r="G616" s="31" t="s">
        <v>419</v>
      </c>
      <c r="H616" s="31"/>
      <c r="I616" s="117">
        <f>I618</f>
        <v>772.9</v>
      </c>
      <c r="J616" s="117">
        <f>J617+J618</f>
        <v>46.9</v>
      </c>
      <c r="K616" s="34">
        <f t="shared" si="56"/>
        <v>819.8</v>
      </c>
      <c r="L616" s="152"/>
      <c r="M616" s="34">
        <f aca="true" t="shared" si="59" ref="M616:M628">K616+L616</f>
        <v>819.8</v>
      </c>
      <c r="N616" s="86"/>
      <c r="O616" s="94">
        <f t="shared" si="57"/>
        <v>819.8</v>
      </c>
      <c r="P616" s="86">
        <f>P617+P618</f>
        <v>62.1</v>
      </c>
      <c r="Q616" s="94">
        <f t="shared" si="58"/>
        <v>881.9</v>
      </c>
    </row>
    <row r="617" spans="2:17" ht="12.75">
      <c r="B617" s="40" t="s">
        <v>413</v>
      </c>
      <c r="C617" s="79"/>
      <c r="D617" s="31" t="s">
        <v>383</v>
      </c>
      <c r="E617" s="31" t="s">
        <v>387</v>
      </c>
      <c r="F617" s="31" t="s">
        <v>608</v>
      </c>
      <c r="G617" s="31" t="s">
        <v>419</v>
      </c>
      <c r="H617" s="31" t="s">
        <v>402</v>
      </c>
      <c r="I617" s="117"/>
      <c r="J617" s="117">
        <v>46.9</v>
      </c>
      <c r="K617" s="34">
        <f t="shared" si="56"/>
        <v>46.9</v>
      </c>
      <c r="L617" s="152"/>
      <c r="M617" s="34">
        <f t="shared" si="59"/>
        <v>46.9</v>
      </c>
      <c r="N617" s="86"/>
      <c r="O617" s="94">
        <f t="shared" si="57"/>
        <v>46.9</v>
      </c>
      <c r="P617" s="86">
        <v>62.1</v>
      </c>
      <c r="Q617" s="94">
        <f t="shared" si="58"/>
        <v>109</v>
      </c>
    </row>
    <row r="618" spans="2:17" ht="12.75">
      <c r="B618" s="40" t="s">
        <v>391</v>
      </c>
      <c r="C618" s="79"/>
      <c r="D618" s="31" t="s">
        <v>383</v>
      </c>
      <c r="E618" s="31" t="s">
        <v>387</v>
      </c>
      <c r="F618" s="31" t="s">
        <v>608</v>
      </c>
      <c r="G618" s="31" t="s">
        <v>419</v>
      </c>
      <c r="H618" s="31">
        <v>3</v>
      </c>
      <c r="I618" s="117">
        <v>772.9</v>
      </c>
      <c r="J618" s="117"/>
      <c r="K618" s="34">
        <f t="shared" si="56"/>
        <v>772.9</v>
      </c>
      <c r="L618" s="152"/>
      <c r="M618" s="34">
        <f t="shared" si="59"/>
        <v>772.9</v>
      </c>
      <c r="N618" s="86"/>
      <c r="O618" s="94">
        <f t="shared" si="57"/>
        <v>772.9</v>
      </c>
      <c r="P618" s="86"/>
      <c r="Q618" s="94">
        <f t="shared" si="58"/>
        <v>772.9</v>
      </c>
    </row>
    <row r="619" spans="2:17" ht="12.75">
      <c r="B619" s="50" t="s">
        <v>424</v>
      </c>
      <c r="C619" s="77"/>
      <c r="D619" s="31" t="s">
        <v>383</v>
      </c>
      <c r="E619" s="31" t="s">
        <v>387</v>
      </c>
      <c r="F619" s="31" t="s">
        <v>608</v>
      </c>
      <c r="G619" s="31" t="s">
        <v>425</v>
      </c>
      <c r="H619" s="31"/>
      <c r="I619" s="117">
        <f>I620</f>
        <v>37.8</v>
      </c>
      <c r="J619" s="117">
        <f>J620</f>
        <v>0</v>
      </c>
      <c r="K619" s="34">
        <f t="shared" si="56"/>
        <v>37.8</v>
      </c>
      <c r="L619" s="152"/>
      <c r="M619" s="34">
        <f t="shared" si="59"/>
        <v>37.8</v>
      </c>
      <c r="N619" s="86"/>
      <c r="O619" s="94">
        <f t="shared" si="57"/>
        <v>37.8</v>
      </c>
      <c r="P619" s="86"/>
      <c r="Q619" s="94">
        <f t="shared" si="58"/>
        <v>37.8</v>
      </c>
    </row>
    <row r="620" spans="2:17" ht="12.75">
      <c r="B620" s="50" t="s">
        <v>426</v>
      </c>
      <c r="C620" s="77"/>
      <c r="D620" s="31" t="s">
        <v>383</v>
      </c>
      <c r="E620" s="31" t="s">
        <v>387</v>
      </c>
      <c r="F620" s="31" t="s">
        <v>608</v>
      </c>
      <c r="G620" s="31" t="s">
        <v>427</v>
      </c>
      <c r="H620" s="31"/>
      <c r="I620" s="117">
        <f>I621</f>
        <v>37.8</v>
      </c>
      <c r="J620" s="117">
        <f>J621</f>
        <v>0</v>
      </c>
      <c r="K620" s="34">
        <f t="shared" si="56"/>
        <v>37.8</v>
      </c>
      <c r="L620" s="152"/>
      <c r="M620" s="34">
        <f t="shared" si="59"/>
        <v>37.8</v>
      </c>
      <c r="N620" s="86"/>
      <c r="O620" s="94">
        <f t="shared" si="57"/>
        <v>37.8</v>
      </c>
      <c r="P620" s="86"/>
      <c r="Q620" s="94">
        <f t="shared" si="58"/>
        <v>37.8</v>
      </c>
    </row>
    <row r="621" spans="2:17" ht="12.75">
      <c r="B621" s="40" t="s">
        <v>391</v>
      </c>
      <c r="C621" s="79"/>
      <c r="D621" s="31" t="s">
        <v>383</v>
      </c>
      <c r="E621" s="31" t="s">
        <v>387</v>
      </c>
      <c r="F621" s="31" t="s">
        <v>608</v>
      </c>
      <c r="G621" s="31" t="s">
        <v>427</v>
      </c>
      <c r="H621" s="31">
        <v>3</v>
      </c>
      <c r="I621" s="117">
        <v>37.8</v>
      </c>
      <c r="J621" s="117"/>
      <c r="K621" s="34">
        <f t="shared" si="56"/>
        <v>37.8</v>
      </c>
      <c r="L621" s="152"/>
      <c r="M621" s="34">
        <f t="shared" si="59"/>
        <v>37.8</v>
      </c>
      <c r="N621" s="86"/>
      <c r="O621" s="94">
        <f t="shared" si="57"/>
        <v>37.8</v>
      </c>
      <c r="P621" s="86"/>
      <c r="Q621" s="94">
        <f t="shared" si="58"/>
        <v>37.8</v>
      </c>
    </row>
    <row r="622" spans="2:17" ht="12.75">
      <c r="B622" s="40" t="s">
        <v>38</v>
      </c>
      <c r="C622" s="79"/>
      <c r="D622" s="31" t="s">
        <v>388</v>
      </c>
      <c r="E622" s="31"/>
      <c r="F622" s="31"/>
      <c r="G622" s="31"/>
      <c r="H622" s="31"/>
      <c r="I622" s="117">
        <f aca="true" t="shared" si="60" ref="I622:I627">I623</f>
        <v>106</v>
      </c>
      <c r="J622" s="117"/>
      <c r="K622" s="34">
        <f t="shared" si="56"/>
        <v>106</v>
      </c>
      <c r="L622" s="152">
        <f aca="true" t="shared" si="61" ref="L622:L627">L623</f>
        <v>-29.3</v>
      </c>
      <c r="M622" s="34">
        <f t="shared" si="59"/>
        <v>76.7</v>
      </c>
      <c r="N622" s="86"/>
      <c r="O622" s="94">
        <f t="shared" si="57"/>
        <v>76.7</v>
      </c>
      <c r="P622" s="86"/>
      <c r="Q622" s="94">
        <f t="shared" si="58"/>
        <v>76.7</v>
      </c>
    </row>
    <row r="623" spans="2:17" ht="12.75">
      <c r="B623" s="40" t="s">
        <v>290</v>
      </c>
      <c r="C623" s="79"/>
      <c r="D623" s="31" t="s">
        <v>388</v>
      </c>
      <c r="E623" s="31" t="s">
        <v>289</v>
      </c>
      <c r="F623" s="31"/>
      <c r="G623" s="31"/>
      <c r="H623" s="31"/>
      <c r="I623" s="117">
        <f t="shared" si="60"/>
        <v>106</v>
      </c>
      <c r="J623" s="117"/>
      <c r="K623" s="34">
        <f t="shared" si="56"/>
        <v>106</v>
      </c>
      <c r="L623" s="152">
        <f t="shared" si="61"/>
        <v>-29.3</v>
      </c>
      <c r="M623" s="34">
        <f t="shared" si="59"/>
        <v>76.7</v>
      </c>
      <c r="N623" s="86"/>
      <c r="O623" s="94">
        <f t="shared" si="57"/>
        <v>76.7</v>
      </c>
      <c r="P623" s="86"/>
      <c r="Q623" s="94">
        <f t="shared" si="58"/>
        <v>76.7</v>
      </c>
    </row>
    <row r="624" spans="2:17" ht="12.75">
      <c r="B624" s="40" t="s">
        <v>609</v>
      </c>
      <c r="C624" s="79"/>
      <c r="D624" s="31" t="s">
        <v>388</v>
      </c>
      <c r="E624" s="31" t="s">
        <v>289</v>
      </c>
      <c r="F624" s="31" t="s">
        <v>610</v>
      </c>
      <c r="G624" s="31"/>
      <c r="H624" s="31"/>
      <c r="I624" s="117">
        <f t="shared" si="60"/>
        <v>106</v>
      </c>
      <c r="J624" s="117"/>
      <c r="K624" s="34">
        <f t="shared" si="56"/>
        <v>106</v>
      </c>
      <c r="L624" s="152">
        <f t="shared" si="61"/>
        <v>-29.3</v>
      </c>
      <c r="M624" s="34">
        <f t="shared" si="59"/>
        <v>76.7</v>
      </c>
      <c r="N624" s="86"/>
      <c r="O624" s="94">
        <f t="shared" si="57"/>
        <v>76.7</v>
      </c>
      <c r="P624" s="86"/>
      <c r="Q624" s="94">
        <f t="shared" si="58"/>
        <v>76.7</v>
      </c>
    </row>
    <row r="625" spans="2:17" ht="12.75">
      <c r="B625" s="50" t="s">
        <v>611</v>
      </c>
      <c r="C625" s="80"/>
      <c r="D625" s="31" t="s">
        <v>388</v>
      </c>
      <c r="E625" s="31" t="s">
        <v>289</v>
      </c>
      <c r="F625" s="31" t="s">
        <v>612</v>
      </c>
      <c r="G625" s="19"/>
      <c r="H625" s="31"/>
      <c r="I625" s="117">
        <f t="shared" si="60"/>
        <v>106</v>
      </c>
      <c r="J625" s="117"/>
      <c r="K625" s="34">
        <f t="shared" si="56"/>
        <v>106</v>
      </c>
      <c r="L625" s="152">
        <f t="shared" si="61"/>
        <v>-29.3</v>
      </c>
      <c r="M625" s="34">
        <f t="shared" si="59"/>
        <v>76.7</v>
      </c>
      <c r="N625" s="86"/>
      <c r="O625" s="94">
        <f t="shared" si="57"/>
        <v>76.7</v>
      </c>
      <c r="P625" s="86"/>
      <c r="Q625" s="94">
        <f t="shared" si="58"/>
        <v>76.7</v>
      </c>
    </row>
    <row r="626" spans="2:17" ht="12.75">
      <c r="B626" s="50" t="s">
        <v>424</v>
      </c>
      <c r="C626" s="77"/>
      <c r="D626" s="31" t="s">
        <v>388</v>
      </c>
      <c r="E626" s="31" t="s">
        <v>289</v>
      </c>
      <c r="F626" s="31" t="s">
        <v>612</v>
      </c>
      <c r="G626" s="31" t="s">
        <v>425</v>
      </c>
      <c r="H626" s="31"/>
      <c r="I626" s="118">
        <f t="shared" si="60"/>
        <v>106</v>
      </c>
      <c r="J626" s="117"/>
      <c r="K626" s="34">
        <f t="shared" si="56"/>
        <v>106</v>
      </c>
      <c r="L626" s="152">
        <f t="shared" si="61"/>
        <v>-29.3</v>
      </c>
      <c r="M626" s="34">
        <f t="shared" si="59"/>
        <v>76.7</v>
      </c>
      <c r="N626" s="86"/>
      <c r="O626" s="94">
        <f t="shared" si="57"/>
        <v>76.7</v>
      </c>
      <c r="P626" s="86"/>
      <c r="Q626" s="94">
        <f t="shared" si="58"/>
        <v>76.7</v>
      </c>
    </row>
    <row r="627" spans="2:17" ht="12.75">
      <c r="B627" s="50" t="s">
        <v>426</v>
      </c>
      <c r="C627" s="77"/>
      <c r="D627" s="31" t="s">
        <v>388</v>
      </c>
      <c r="E627" s="31" t="s">
        <v>289</v>
      </c>
      <c r="F627" s="31" t="s">
        <v>612</v>
      </c>
      <c r="G627" s="31" t="s">
        <v>427</v>
      </c>
      <c r="H627" s="31"/>
      <c r="I627" s="118">
        <f t="shared" si="60"/>
        <v>106</v>
      </c>
      <c r="J627" s="117"/>
      <c r="K627" s="34">
        <f t="shared" si="56"/>
        <v>106</v>
      </c>
      <c r="L627" s="152">
        <f t="shared" si="61"/>
        <v>-29.3</v>
      </c>
      <c r="M627" s="34">
        <f t="shared" si="59"/>
        <v>76.7</v>
      </c>
      <c r="N627" s="86"/>
      <c r="O627" s="94">
        <f t="shared" si="57"/>
        <v>76.7</v>
      </c>
      <c r="P627" s="86"/>
      <c r="Q627" s="94">
        <f t="shared" si="58"/>
        <v>76.7</v>
      </c>
    </row>
    <row r="628" spans="2:17" ht="12.75">
      <c r="B628" s="40" t="s">
        <v>413</v>
      </c>
      <c r="C628" s="79"/>
      <c r="D628" s="31" t="s">
        <v>388</v>
      </c>
      <c r="E628" s="31" t="s">
        <v>289</v>
      </c>
      <c r="F628" s="31" t="s">
        <v>612</v>
      </c>
      <c r="G628" s="31" t="s">
        <v>427</v>
      </c>
      <c r="H628" s="31">
        <v>2</v>
      </c>
      <c r="I628" s="118">
        <v>106</v>
      </c>
      <c r="J628" s="117"/>
      <c r="K628" s="34">
        <f t="shared" si="56"/>
        <v>106</v>
      </c>
      <c r="L628" s="152">
        <v>-29.3</v>
      </c>
      <c r="M628" s="34">
        <f t="shared" si="59"/>
        <v>76.7</v>
      </c>
      <c r="N628" s="86"/>
      <c r="O628" s="94">
        <f t="shared" si="57"/>
        <v>76.7</v>
      </c>
      <c r="P628" s="86"/>
      <c r="Q628" s="94">
        <f t="shared" si="58"/>
        <v>76.7</v>
      </c>
    </row>
    <row r="631" ht="12.75">
      <c r="K631" s="42"/>
    </row>
    <row r="640" ht="12.75">
      <c r="I640" s="42"/>
    </row>
  </sheetData>
  <sheetProtection/>
  <autoFilter ref="B9:I628"/>
  <mergeCells count="2">
    <mergeCell ref="B7:I7"/>
    <mergeCell ref="B8:I8"/>
  </mergeCells>
  <printOptions/>
  <pageMargins left="0.84" right="0.2" top="0.33" bottom="0.27" header="0.2" footer="0.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4"/>
  <dimension ref="B2:N444"/>
  <sheetViews>
    <sheetView zoomScalePageLayoutView="0" workbookViewId="0" topLeftCell="C109">
      <selection activeCell="M130" sqref="M130"/>
    </sheetView>
  </sheetViews>
  <sheetFormatPr defaultColWidth="9.00390625" defaultRowHeight="12.75"/>
  <cols>
    <col min="1" max="1" width="9.125" style="26" customWidth="1"/>
    <col min="2" max="2" width="211.00390625" style="44" customWidth="1"/>
    <col min="3" max="3" width="8.875" style="167" bestFit="1" customWidth="1"/>
    <col min="4" max="4" width="4.00390625" style="174" bestFit="1" customWidth="1"/>
    <col min="5" max="5" width="7.00390625" style="167" bestFit="1" customWidth="1"/>
    <col min="6" max="6" width="10.375" style="26" customWidth="1"/>
    <col min="7" max="7" width="14.125" style="26" customWidth="1"/>
    <col min="8" max="8" width="11.625" style="26" customWidth="1"/>
    <col min="9" max="9" width="12.00390625" style="26" customWidth="1"/>
    <col min="10" max="10" width="15.125" style="26" customWidth="1"/>
    <col min="11" max="11" width="18.00390625" style="26" customWidth="1"/>
    <col min="12" max="16384" width="9.125" style="26" customWidth="1"/>
  </cols>
  <sheetData>
    <row r="2" spans="3:11" ht="12.75">
      <c r="C2" s="172"/>
      <c r="D2" s="173"/>
      <c r="E2" s="172"/>
      <c r="K2" s="100" t="s">
        <v>477</v>
      </c>
    </row>
    <row r="3" spans="2:11" ht="12.75" customHeight="1">
      <c r="B3" s="45"/>
      <c r="C3" s="165"/>
      <c r="D3" s="166"/>
      <c r="E3" s="165"/>
      <c r="K3" s="122" t="s">
        <v>632</v>
      </c>
    </row>
    <row r="4" spans="2:11" ht="12.75" customHeight="1">
      <c r="B4" s="45"/>
      <c r="C4" s="165"/>
      <c r="D4" s="166"/>
      <c r="E4" s="165"/>
      <c r="K4" s="122" t="s">
        <v>471</v>
      </c>
    </row>
    <row r="5" spans="2:11" ht="12.75" customHeight="1">
      <c r="B5" s="46"/>
      <c r="C5" s="165"/>
      <c r="D5" s="166"/>
      <c r="E5" s="165"/>
      <c r="K5" s="122" t="s">
        <v>473</v>
      </c>
    </row>
    <row r="6" ht="12.75">
      <c r="B6" s="46"/>
    </row>
    <row r="7" spans="2:11" ht="27" customHeight="1">
      <c r="B7" s="302" t="s">
        <v>628</v>
      </c>
      <c r="C7" s="302"/>
      <c r="D7" s="302"/>
      <c r="E7" s="302"/>
      <c r="F7" s="302"/>
      <c r="G7" s="302"/>
      <c r="H7" s="302"/>
      <c r="I7" s="302"/>
      <c r="J7" s="302"/>
      <c r="K7" s="302"/>
    </row>
    <row r="8" spans="2:7" ht="12.75">
      <c r="B8" s="301"/>
      <c r="C8" s="301"/>
      <c r="D8" s="301"/>
      <c r="E8" s="301"/>
      <c r="F8" s="301"/>
      <c r="G8" s="91"/>
    </row>
    <row r="9" spans="2:11" ht="114.75">
      <c r="B9" s="18" t="s">
        <v>310</v>
      </c>
      <c r="C9" s="19" t="s">
        <v>389</v>
      </c>
      <c r="D9" s="31" t="s">
        <v>328</v>
      </c>
      <c r="E9" s="19" t="s">
        <v>352</v>
      </c>
      <c r="F9" s="29" t="s">
        <v>239</v>
      </c>
      <c r="G9" s="92" t="s">
        <v>92</v>
      </c>
      <c r="H9" s="92" t="s">
        <v>240</v>
      </c>
      <c r="I9" s="92" t="s">
        <v>241</v>
      </c>
      <c r="J9" s="92" t="s">
        <v>242</v>
      </c>
      <c r="K9" s="92" t="s">
        <v>50</v>
      </c>
    </row>
    <row r="10" spans="2:13" ht="12.75">
      <c r="B10" s="59" t="s">
        <v>410</v>
      </c>
      <c r="C10" s="175"/>
      <c r="D10" s="30"/>
      <c r="E10" s="48"/>
      <c r="F10" s="32">
        <f>F11+F197+F205+F229+F238+F243+F253+F257+F261+F265+F269+F273+F294+F305+F309</f>
        <v>196958.3</v>
      </c>
      <c r="G10" s="32">
        <f>G11+G197+G205+G229+G238+G243+G253+G257+G261+G265+G269+G273+G294+G305+G309</f>
        <v>2456.2999999999997</v>
      </c>
      <c r="H10" s="32">
        <f>H11+H197+H205+H229+H238+H243+H253+H257+H261+H265+H269+H273+H294+H305+H309</f>
        <v>79686.59999999998</v>
      </c>
      <c r="I10" s="32">
        <f>I11+I197+I205+I229+I238+I243+I253+I257+I261+I265+I269+I273+I294+I305+I309</f>
        <v>105616.8</v>
      </c>
      <c r="J10" s="32">
        <f>J11+J197+J205+J229+J238+J243+J253+J257+J261+J265+J269+J273+J294+J305+J309</f>
        <v>8156.1</v>
      </c>
      <c r="K10" s="32">
        <f>K11+K197+K205+K229+K238+K243+K253+K257+K261+K265+K269+K273+K294+K305+K309</f>
        <v>1042.5</v>
      </c>
      <c r="L10" s="42"/>
      <c r="M10" s="42"/>
    </row>
    <row r="11" spans="2:11" ht="12.75">
      <c r="B11" s="59" t="s">
        <v>414</v>
      </c>
      <c r="C11" s="48"/>
      <c r="D11" s="30"/>
      <c r="E11" s="48"/>
      <c r="F11" s="32">
        <f>F12+F15+F18+F21+F24+F27+F30+F33+F36+F39+F42+F45+F49+F54+F59+F64+F69+F72+F75+F78+F81+F84+F90+F93+F96+F99+F102+F105+F108+F111+F114+F127+F130+F137+F141+F144+F147+F150+F157+F160+F167+F170+F173+F176+F179+F182+F185+F188+F191+F194</f>
        <v>182227.59999999998</v>
      </c>
      <c r="G11" s="32">
        <f>G12+G15+G18+G21+G24+G27+G30+G33+G36+G39+G42+G45+G49+G54+G59+G64+G69+G72+G75+G78+G81+G84+G90+G93+G96+G99+G102+G105+G108+G111+G114+G127+G130+G137+G141+G144+G147+G150+G157+G160+G167+G170+G173+G176+G179+G182+G185+G188+G191+G194</f>
        <v>2456.2999999999997</v>
      </c>
      <c r="H11" s="32">
        <f>H12+H15+H18+H21+H24+H27+H30+H33+H36+H39+H42+H45+H49+H54+H59+H64+H69+H72+H75+H78+H81+H84+H90+H93+H96+H99+H102+H105+H108+H111+H114+H127+H130+H137+H141+H144+H147+H150+H157+H160+H167+H170+H173+H176+H179+H182+H185+H188+H191+H194</f>
        <v>77150.69999999998</v>
      </c>
      <c r="I11" s="32">
        <f>I12+I15+I18+I21+I24+I27+I30+I33+I36+I39+I42+I45+I49+I54+I59+I64+I69+I72+I75+I78+I81+I84+I90+I93+I96+I99+I102+I105+I108+I111+I114+I127+I130+I137+I141+I144+I147+I150+I157+I160+I167+I170+I173+I176+I179+I182+I185+I188+I191+I194</f>
        <v>93592.1</v>
      </c>
      <c r="J11" s="32">
        <f>J12+J15+J18+J21+J24+J27+J30+J33+J36+J39+J42+J45+J49+J54+J59+J64+J69+J72+J75+J78+J81+J84+J90+J93+J96+J99+J102+J105+J108+J111+J114+J127+J130+J137+J141+J144+J147+J150+J157+J160+J167+J170+J173+J176+J179+J182+J185+J188+J191+J194</f>
        <v>7986</v>
      </c>
      <c r="K11" s="32">
        <f>K12+K15+K18+K21+K24+K27+K30+K33+K36+K39+K42+K45+K49+K54+K59+K64+K69+K72+K75+K78+K81+K84+K90+K93+K96+K99+K102+K105+K108+K111+K114+K127+K130+K137+K141+K144+K147+K150+K157+K160+K167+K170+K173+K176+K179+K182+K185+K188+K191+K194</f>
        <v>1042.5</v>
      </c>
    </row>
    <row r="12" spans="2:11" ht="12.75">
      <c r="B12" s="40" t="s">
        <v>642</v>
      </c>
      <c r="C12" s="72" t="s">
        <v>641</v>
      </c>
      <c r="D12" s="31"/>
      <c r="E12" s="48"/>
      <c r="F12" s="34">
        <f aca="true" t="shared" si="0" ref="F12:F18">H12+I12+J12+G12</f>
        <v>1159.8</v>
      </c>
      <c r="G12" s="32"/>
      <c r="H12" s="32"/>
      <c r="I12" s="32"/>
      <c r="J12" s="34">
        <f>J13</f>
        <v>1159.8</v>
      </c>
      <c r="K12" s="32"/>
    </row>
    <row r="13" spans="2:11" ht="12.75">
      <c r="B13" s="40" t="s">
        <v>499</v>
      </c>
      <c r="C13" s="72" t="s">
        <v>641</v>
      </c>
      <c r="D13" s="31" t="s">
        <v>500</v>
      </c>
      <c r="E13" s="48"/>
      <c r="F13" s="34">
        <f t="shared" si="0"/>
        <v>1159.8</v>
      </c>
      <c r="G13" s="32"/>
      <c r="H13" s="32"/>
      <c r="I13" s="32"/>
      <c r="J13" s="34">
        <f>J14</f>
        <v>1159.8</v>
      </c>
      <c r="K13" s="32"/>
    </row>
    <row r="14" spans="2:11" ht="12.75">
      <c r="B14" s="40" t="s">
        <v>317</v>
      </c>
      <c r="C14" s="72" t="s">
        <v>641</v>
      </c>
      <c r="D14" s="31" t="s">
        <v>500</v>
      </c>
      <c r="E14" s="31" t="s">
        <v>377</v>
      </c>
      <c r="F14" s="34">
        <f t="shared" si="0"/>
        <v>1159.8</v>
      </c>
      <c r="G14" s="32"/>
      <c r="H14" s="32"/>
      <c r="I14" s="32"/>
      <c r="J14" s="34">
        <v>1159.8</v>
      </c>
      <c r="K14" s="32"/>
    </row>
    <row r="15" spans="2:11" ht="25.5">
      <c r="B15" s="40" t="s">
        <v>365</v>
      </c>
      <c r="C15" s="31" t="s">
        <v>646</v>
      </c>
      <c r="D15" s="31"/>
      <c r="E15" s="48"/>
      <c r="F15" s="34">
        <f t="shared" si="0"/>
        <v>980</v>
      </c>
      <c r="G15" s="32"/>
      <c r="H15" s="32"/>
      <c r="I15" s="32"/>
      <c r="J15" s="34">
        <f>J16</f>
        <v>980</v>
      </c>
      <c r="K15" s="32"/>
    </row>
    <row r="16" spans="2:11" ht="12.75">
      <c r="B16" s="40" t="s">
        <v>499</v>
      </c>
      <c r="C16" s="31" t="s">
        <v>646</v>
      </c>
      <c r="D16" s="31" t="s">
        <v>500</v>
      </c>
      <c r="E16" s="48"/>
      <c r="F16" s="34">
        <f t="shared" si="0"/>
        <v>980</v>
      </c>
      <c r="G16" s="32"/>
      <c r="H16" s="32"/>
      <c r="I16" s="32"/>
      <c r="J16" s="34">
        <f>J17</f>
        <v>980</v>
      </c>
      <c r="K16" s="32"/>
    </row>
    <row r="17" spans="2:11" ht="12.75">
      <c r="B17" s="40" t="s">
        <v>318</v>
      </c>
      <c r="C17" s="31" t="s">
        <v>646</v>
      </c>
      <c r="D17" s="31" t="s">
        <v>500</v>
      </c>
      <c r="E17" s="31" t="s">
        <v>378</v>
      </c>
      <c r="F17" s="34">
        <f t="shared" si="0"/>
        <v>980</v>
      </c>
      <c r="G17" s="32"/>
      <c r="H17" s="32"/>
      <c r="I17" s="32"/>
      <c r="J17" s="34">
        <v>980</v>
      </c>
      <c r="K17" s="32"/>
    </row>
    <row r="18" spans="2:11" ht="12.75">
      <c r="B18" s="49" t="s">
        <v>14</v>
      </c>
      <c r="C18" s="31" t="s">
        <v>491</v>
      </c>
      <c r="D18" s="31"/>
      <c r="E18" s="31"/>
      <c r="F18" s="34">
        <f t="shared" si="0"/>
        <v>687.7</v>
      </c>
      <c r="G18" s="34"/>
      <c r="H18" s="34"/>
      <c r="I18" s="34"/>
      <c r="J18" s="34">
        <f>J19</f>
        <v>687.7</v>
      </c>
      <c r="K18" s="34"/>
    </row>
    <row r="19" spans="2:11" ht="12.75">
      <c r="B19" s="40" t="s">
        <v>258</v>
      </c>
      <c r="C19" s="31" t="s">
        <v>491</v>
      </c>
      <c r="D19" s="31" t="s">
        <v>492</v>
      </c>
      <c r="E19" s="31"/>
      <c r="F19" s="34">
        <f aca="true" t="shared" si="1" ref="F19:F100">H19+I19+J19+G19</f>
        <v>687.7</v>
      </c>
      <c r="G19" s="34"/>
      <c r="H19" s="34"/>
      <c r="I19" s="34"/>
      <c r="J19" s="34">
        <f>J20</f>
        <v>687.7</v>
      </c>
      <c r="K19" s="34"/>
    </row>
    <row r="20" spans="2:11" ht="12.75">
      <c r="B20" s="40" t="s">
        <v>161</v>
      </c>
      <c r="C20" s="31" t="s">
        <v>491</v>
      </c>
      <c r="D20" s="31" t="s">
        <v>492</v>
      </c>
      <c r="E20" s="31" t="s">
        <v>160</v>
      </c>
      <c r="F20" s="34">
        <f t="shared" si="1"/>
        <v>687.7</v>
      </c>
      <c r="G20" s="34"/>
      <c r="H20" s="34"/>
      <c r="I20" s="34"/>
      <c r="J20" s="34">
        <v>687.7</v>
      </c>
      <c r="K20" s="34"/>
    </row>
    <row r="21" spans="2:11" ht="25.5">
      <c r="B21" s="191" t="s">
        <v>117</v>
      </c>
      <c r="C21" s="72" t="s">
        <v>116</v>
      </c>
      <c r="D21" s="31"/>
      <c r="E21" s="31"/>
      <c r="F21" s="34">
        <f t="shared" si="1"/>
        <v>4865</v>
      </c>
      <c r="G21" s="34"/>
      <c r="H21" s="34"/>
      <c r="I21" s="34"/>
      <c r="J21" s="34">
        <f>J22</f>
        <v>4865</v>
      </c>
      <c r="K21" s="34"/>
    </row>
    <row r="22" spans="2:11" ht="12.75">
      <c r="B22" s="40" t="s">
        <v>538</v>
      </c>
      <c r="C22" s="72" t="s">
        <v>116</v>
      </c>
      <c r="D22" s="31" t="s">
        <v>599</v>
      </c>
      <c r="E22" s="31"/>
      <c r="F22" s="34">
        <f t="shared" si="1"/>
        <v>4865</v>
      </c>
      <c r="G22" s="34"/>
      <c r="H22" s="34"/>
      <c r="I22" s="34"/>
      <c r="J22" s="34">
        <f>J23</f>
        <v>4865</v>
      </c>
      <c r="K22" s="34"/>
    </row>
    <row r="23" spans="2:11" ht="12.75">
      <c r="B23" s="40" t="s">
        <v>326</v>
      </c>
      <c r="C23" s="72" t="s">
        <v>116</v>
      </c>
      <c r="D23" s="31" t="s">
        <v>599</v>
      </c>
      <c r="E23" s="31" t="s">
        <v>385</v>
      </c>
      <c r="F23" s="34">
        <f t="shared" si="1"/>
        <v>4865</v>
      </c>
      <c r="G23" s="34"/>
      <c r="H23" s="34"/>
      <c r="I23" s="34"/>
      <c r="J23" s="34">
        <v>4865</v>
      </c>
      <c r="K23" s="34"/>
    </row>
    <row r="24" spans="2:11" ht="25.5">
      <c r="B24" s="40" t="s">
        <v>115</v>
      </c>
      <c r="C24" s="31" t="s">
        <v>114</v>
      </c>
      <c r="D24" s="31"/>
      <c r="E24" s="31"/>
      <c r="F24" s="34">
        <f t="shared" si="1"/>
        <v>19.8</v>
      </c>
      <c r="G24" s="34"/>
      <c r="H24" s="34"/>
      <c r="I24" s="34"/>
      <c r="J24" s="34">
        <f>J25</f>
        <v>19.8</v>
      </c>
      <c r="K24" s="34"/>
    </row>
    <row r="25" spans="2:11" ht="12.75">
      <c r="B25" s="40" t="s">
        <v>424</v>
      </c>
      <c r="C25" s="31" t="s">
        <v>114</v>
      </c>
      <c r="D25" s="31" t="s">
        <v>425</v>
      </c>
      <c r="E25" s="31"/>
      <c r="F25" s="34">
        <f t="shared" si="1"/>
        <v>19.8</v>
      </c>
      <c r="G25" s="34"/>
      <c r="H25" s="34"/>
      <c r="I25" s="34"/>
      <c r="J25" s="34">
        <f>J26</f>
        <v>19.8</v>
      </c>
      <c r="K25" s="34"/>
    </row>
    <row r="26" spans="2:11" ht="12.75">
      <c r="B26" s="40" t="s">
        <v>321</v>
      </c>
      <c r="C26" s="31" t="s">
        <v>114</v>
      </c>
      <c r="D26" s="31" t="s">
        <v>425</v>
      </c>
      <c r="E26" s="31" t="s">
        <v>382</v>
      </c>
      <c r="F26" s="34">
        <f>H26+I26+J26+G26</f>
        <v>19.8</v>
      </c>
      <c r="G26" s="34"/>
      <c r="H26" s="34"/>
      <c r="I26" s="34"/>
      <c r="J26" s="34">
        <v>19.8</v>
      </c>
      <c r="K26" s="34"/>
    </row>
    <row r="27" spans="2:11" ht="25.5">
      <c r="B27" s="40" t="s">
        <v>45</v>
      </c>
      <c r="C27" s="159" t="s">
        <v>44</v>
      </c>
      <c r="D27" s="163"/>
      <c r="E27" s="31"/>
      <c r="F27" s="34">
        <f t="shared" si="1"/>
        <v>100</v>
      </c>
      <c r="G27" s="34"/>
      <c r="H27" s="34"/>
      <c r="I27" s="34"/>
      <c r="J27" s="34">
        <f>J28</f>
        <v>100</v>
      </c>
      <c r="K27" s="34"/>
    </row>
    <row r="28" spans="2:11" ht="12.75">
      <c r="B28" s="40" t="s">
        <v>258</v>
      </c>
      <c r="C28" s="159" t="s">
        <v>44</v>
      </c>
      <c r="D28" s="176" t="s">
        <v>492</v>
      </c>
      <c r="E28" s="31"/>
      <c r="F28" s="34">
        <f t="shared" si="1"/>
        <v>100</v>
      </c>
      <c r="G28" s="34"/>
      <c r="H28" s="34"/>
      <c r="I28" s="34"/>
      <c r="J28" s="34">
        <f>J29</f>
        <v>100</v>
      </c>
      <c r="K28" s="34"/>
    </row>
    <row r="29" spans="2:11" ht="12.75">
      <c r="B29" s="40" t="s">
        <v>321</v>
      </c>
      <c r="C29" s="159" t="s">
        <v>44</v>
      </c>
      <c r="D29" s="176" t="s">
        <v>492</v>
      </c>
      <c r="E29" s="31" t="s">
        <v>382</v>
      </c>
      <c r="F29" s="34">
        <f t="shared" si="1"/>
        <v>100</v>
      </c>
      <c r="G29" s="34"/>
      <c r="H29" s="34"/>
      <c r="I29" s="34"/>
      <c r="J29" s="34">
        <v>100</v>
      </c>
      <c r="K29" s="34"/>
    </row>
    <row r="30" spans="2:11" ht="12.75">
      <c r="B30" s="40" t="s">
        <v>15</v>
      </c>
      <c r="C30" s="53" t="s">
        <v>603</v>
      </c>
      <c r="D30" s="30"/>
      <c r="E30" s="53"/>
      <c r="F30" s="34">
        <f t="shared" si="1"/>
        <v>173.7</v>
      </c>
      <c r="G30" s="34"/>
      <c r="H30" s="34"/>
      <c r="I30" s="34"/>
      <c r="J30" s="34">
        <f>J31</f>
        <v>173.7</v>
      </c>
      <c r="K30" s="34"/>
    </row>
    <row r="31" spans="2:11" ht="12.75">
      <c r="B31" s="40" t="s">
        <v>538</v>
      </c>
      <c r="C31" s="53" t="s">
        <v>603</v>
      </c>
      <c r="D31" s="31" t="s">
        <v>599</v>
      </c>
      <c r="E31" s="53"/>
      <c r="F31" s="34">
        <f t="shared" si="1"/>
        <v>173.7</v>
      </c>
      <c r="G31" s="34"/>
      <c r="H31" s="34"/>
      <c r="I31" s="34"/>
      <c r="J31" s="34">
        <f>J32</f>
        <v>173.7</v>
      </c>
      <c r="K31" s="34"/>
    </row>
    <row r="32" spans="2:11" ht="12.75">
      <c r="B32" s="49" t="s">
        <v>39</v>
      </c>
      <c r="C32" s="53" t="s">
        <v>603</v>
      </c>
      <c r="D32" s="31" t="s">
        <v>599</v>
      </c>
      <c r="E32" s="53">
        <v>1004</v>
      </c>
      <c r="F32" s="34">
        <f t="shared" si="1"/>
        <v>173.7</v>
      </c>
      <c r="G32" s="34"/>
      <c r="H32" s="34"/>
      <c r="I32" s="34"/>
      <c r="J32" s="34">
        <v>173.7</v>
      </c>
      <c r="K32" s="34"/>
    </row>
    <row r="33" spans="2:11" ht="25.5">
      <c r="B33" s="40" t="s">
        <v>16</v>
      </c>
      <c r="C33" s="53" t="s">
        <v>634</v>
      </c>
      <c r="D33" s="31"/>
      <c r="E33" s="53"/>
      <c r="F33" s="34">
        <f t="shared" si="1"/>
        <v>6109.1</v>
      </c>
      <c r="G33" s="34"/>
      <c r="H33" s="34"/>
      <c r="I33" s="34">
        <f>I34</f>
        <v>6109.1</v>
      </c>
      <c r="J33" s="34"/>
      <c r="K33" s="34"/>
    </row>
    <row r="34" spans="2:11" ht="12.75">
      <c r="B34" s="40" t="s">
        <v>526</v>
      </c>
      <c r="C34" s="53" t="s">
        <v>634</v>
      </c>
      <c r="D34" s="31" t="s">
        <v>524</v>
      </c>
      <c r="E34" s="53"/>
      <c r="F34" s="34">
        <f t="shared" si="1"/>
        <v>6109.1</v>
      </c>
      <c r="G34" s="34"/>
      <c r="H34" s="34"/>
      <c r="I34" s="34">
        <f>I35</f>
        <v>6109.1</v>
      </c>
      <c r="J34" s="34"/>
      <c r="K34" s="34"/>
    </row>
    <row r="35" spans="2:11" ht="12.75">
      <c r="B35" s="49" t="s">
        <v>39</v>
      </c>
      <c r="C35" s="53" t="s">
        <v>634</v>
      </c>
      <c r="D35" s="31" t="s">
        <v>524</v>
      </c>
      <c r="E35" s="53">
        <v>1004</v>
      </c>
      <c r="F35" s="34">
        <f t="shared" si="1"/>
        <v>6109.1</v>
      </c>
      <c r="G35" s="34"/>
      <c r="H35" s="34"/>
      <c r="I35" s="34">
        <v>6109.1</v>
      </c>
      <c r="J35" s="34"/>
      <c r="K35" s="34"/>
    </row>
    <row r="36" spans="2:11" s="39" customFormat="1" ht="12.75">
      <c r="B36" s="40" t="s">
        <v>17</v>
      </c>
      <c r="C36" s="65" t="s">
        <v>515</v>
      </c>
      <c r="D36" s="177"/>
      <c r="E36" s="36"/>
      <c r="F36" s="34">
        <f t="shared" si="1"/>
        <v>1901.7</v>
      </c>
      <c r="G36" s="34"/>
      <c r="H36" s="34"/>
      <c r="I36" s="34">
        <f>I37</f>
        <v>1901.7</v>
      </c>
      <c r="J36" s="34"/>
      <c r="K36" s="32"/>
    </row>
    <row r="37" spans="2:11" s="39" customFormat="1" ht="12.75">
      <c r="B37" s="40" t="s">
        <v>499</v>
      </c>
      <c r="C37" s="65" t="s">
        <v>515</v>
      </c>
      <c r="D37" s="31" t="s">
        <v>500</v>
      </c>
      <c r="E37" s="36"/>
      <c r="F37" s="34">
        <f t="shared" si="1"/>
        <v>1901.7</v>
      </c>
      <c r="G37" s="34"/>
      <c r="H37" s="34"/>
      <c r="I37" s="34">
        <f>I38</f>
        <v>1901.7</v>
      </c>
      <c r="J37" s="34"/>
      <c r="K37" s="32"/>
    </row>
    <row r="38" spans="2:11" s="39" customFormat="1" ht="12.75">
      <c r="B38" s="40" t="s">
        <v>318</v>
      </c>
      <c r="C38" s="65" t="s">
        <v>515</v>
      </c>
      <c r="D38" s="31" t="s">
        <v>500</v>
      </c>
      <c r="E38" s="36" t="s">
        <v>378</v>
      </c>
      <c r="F38" s="34">
        <f t="shared" si="1"/>
        <v>1901.7</v>
      </c>
      <c r="G38" s="34"/>
      <c r="H38" s="34"/>
      <c r="I38" s="34">
        <v>1901.7</v>
      </c>
      <c r="J38" s="34"/>
      <c r="K38" s="32"/>
    </row>
    <row r="39" spans="2:11" ht="25.5">
      <c r="B39" s="40" t="s">
        <v>18</v>
      </c>
      <c r="C39" s="53" t="s">
        <v>604</v>
      </c>
      <c r="D39" s="30"/>
      <c r="E39" s="53"/>
      <c r="F39" s="34">
        <f t="shared" si="1"/>
        <v>1365</v>
      </c>
      <c r="G39" s="34"/>
      <c r="H39" s="34"/>
      <c r="I39" s="34">
        <f>I40</f>
        <v>1365</v>
      </c>
      <c r="J39" s="34"/>
      <c r="K39" s="34"/>
    </row>
    <row r="40" spans="2:11" ht="12.75">
      <c r="B40" s="40" t="s">
        <v>538</v>
      </c>
      <c r="C40" s="53" t="s">
        <v>604</v>
      </c>
      <c r="D40" s="31" t="s">
        <v>599</v>
      </c>
      <c r="E40" s="53"/>
      <c r="F40" s="34">
        <f t="shared" si="1"/>
        <v>1365</v>
      </c>
      <c r="G40" s="34"/>
      <c r="H40" s="34"/>
      <c r="I40" s="34">
        <f>I41</f>
        <v>1365</v>
      </c>
      <c r="J40" s="34"/>
      <c r="K40" s="34"/>
    </row>
    <row r="41" spans="2:11" ht="12.75">
      <c r="B41" s="49" t="s">
        <v>39</v>
      </c>
      <c r="C41" s="53" t="s">
        <v>604</v>
      </c>
      <c r="D41" s="31" t="s">
        <v>599</v>
      </c>
      <c r="E41" s="53">
        <v>1004</v>
      </c>
      <c r="F41" s="34">
        <f t="shared" si="1"/>
        <v>1365</v>
      </c>
      <c r="G41" s="34"/>
      <c r="H41" s="34"/>
      <c r="I41" s="34">
        <v>1365</v>
      </c>
      <c r="J41" s="34"/>
      <c r="K41" s="34"/>
    </row>
    <row r="42" spans="2:11" ht="12.75">
      <c r="B42" s="40" t="s">
        <v>21</v>
      </c>
      <c r="C42" s="31" t="s">
        <v>615</v>
      </c>
      <c r="D42" s="31"/>
      <c r="E42" s="31"/>
      <c r="F42" s="34">
        <f t="shared" si="1"/>
        <v>7878.4</v>
      </c>
      <c r="G42" s="34"/>
      <c r="H42" s="34"/>
      <c r="I42" s="34">
        <f>I43</f>
        <v>7878.4</v>
      </c>
      <c r="J42" s="34"/>
      <c r="K42" s="34"/>
    </row>
    <row r="43" spans="2:11" ht="12.75">
      <c r="B43" s="40" t="s">
        <v>258</v>
      </c>
      <c r="C43" s="31" t="s">
        <v>615</v>
      </c>
      <c r="D43" s="31" t="s">
        <v>492</v>
      </c>
      <c r="E43" s="31"/>
      <c r="F43" s="34">
        <f t="shared" si="1"/>
        <v>7878.4</v>
      </c>
      <c r="G43" s="34"/>
      <c r="H43" s="34"/>
      <c r="I43" s="34">
        <f>I44</f>
        <v>7878.4</v>
      </c>
      <c r="J43" s="34"/>
      <c r="K43" s="34"/>
    </row>
    <row r="44" spans="2:11" ht="12.75">
      <c r="B44" s="40" t="s">
        <v>343</v>
      </c>
      <c r="C44" s="31" t="s">
        <v>615</v>
      </c>
      <c r="D44" s="31" t="s">
        <v>492</v>
      </c>
      <c r="E44" s="31" t="s">
        <v>342</v>
      </c>
      <c r="F44" s="34">
        <f t="shared" si="1"/>
        <v>7878.4</v>
      </c>
      <c r="G44" s="34"/>
      <c r="H44" s="34"/>
      <c r="I44" s="34">
        <v>7878.4</v>
      </c>
      <c r="J44" s="34"/>
      <c r="K44" s="34"/>
    </row>
    <row r="45" spans="2:11" ht="38.25">
      <c r="B45" s="40" t="s">
        <v>22</v>
      </c>
      <c r="C45" s="53" t="s">
        <v>509</v>
      </c>
      <c r="D45" s="31"/>
      <c r="E45" s="31"/>
      <c r="F45" s="34">
        <f t="shared" si="1"/>
        <v>66130.7</v>
      </c>
      <c r="G45" s="34"/>
      <c r="H45" s="34"/>
      <c r="I45" s="34">
        <f>I46</f>
        <v>66130.7</v>
      </c>
      <c r="J45" s="34"/>
      <c r="K45" s="34"/>
    </row>
    <row r="46" spans="2:11" ht="12.75">
      <c r="B46" s="40" t="s">
        <v>499</v>
      </c>
      <c r="C46" s="53" t="s">
        <v>509</v>
      </c>
      <c r="D46" s="31" t="s">
        <v>500</v>
      </c>
      <c r="E46" s="31"/>
      <c r="F46" s="34">
        <f t="shared" si="1"/>
        <v>66130.7</v>
      </c>
      <c r="G46" s="63"/>
      <c r="H46" s="63"/>
      <c r="I46" s="63">
        <f>I47+I48</f>
        <v>66130.7</v>
      </c>
      <c r="J46" s="34"/>
      <c r="K46" s="34"/>
    </row>
    <row r="47" spans="2:11" ht="12.75">
      <c r="B47" s="40" t="s">
        <v>317</v>
      </c>
      <c r="C47" s="53" t="s">
        <v>509</v>
      </c>
      <c r="D47" s="31" t="s">
        <v>500</v>
      </c>
      <c r="E47" s="31" t="s">
        <v>377</v>
      </c>
      <c r="F47" s="34">
        <f t="shared" si="1"/>
        <v>8262</v>
      </c>
      <c r="G47" s="34"/>
      <c r="H47" s="34"/>
      <c r="I47" s="34">
        <v>8262</v>
      </c>
      <c r="J47" s="34"/>
      <c r="K47" s="34"/>
    </row>
    <row r="48" spans="2:11" s="39" customFormat="1" ht="12.75">
      <c r="B48" s="40" t="s">
        <v>318</v>
      </c>
      <c r="C48" s="53" t="s">
        <v>509</v>
      </c>
      <c r="D48" s="31" t="s">
        <v>500</v>
      </c>
      <c r="E48" s="31" t="s">
        <v>378</v>
      </c>
      <c r="F48" s="34">
        <f t="shared" si="1"/>
        <v>57868.7</v>
      </c>
      <c r="G48" s="34"/>
      <c r="H48" s="34"/>
      <c r="I48" s="34">
        <v>57868.7</v>
      </c>
      <c r="J48" s="34"/>
      <c r="K48" s="32"/>
    </row>
    <row r="49" spans="2:11" ht="25.5">
      <c r="B49" s="192" t="s">
        <v>432</v>
      </c>
      <c r="C49" s="53" t="s">
        <v>433</v>
      </c>
      <c r="D49" s="31"/>
      <c r="E49" s="31"/>
      <c r="F49" s="34">
        <f t="shared" si="1"/>
        <v>221.79999999999998</v>
      </c>
      <c r="G49" s="34"/>
      <c r="H49" s="34">
        <f>H50</f>
        <v>27.9</v>
      </c>
      <c r="I49" s="34">
        <f>I50+I52</f>
        <v>193.89999999999998</v>
      </c>
      <c r="J49" s="34"/>
      <c r="K49" s="34"/>
    </row>
    <row r="50" spans="2:11" ht="12.75">
      <c r="B50" s="40" t="s">
        <v>417</v>
      </c>
      <c r="C50" s="53" t="s">
        <v>433</v>
      </c>
      <c r="D50" s="31" t="s">
        <v>217</v>
      </c>
      <c r="E50" s="31"/>
      <c r="F50" s="34">
        <f t="shared" si="1"/>
        <v>212.1</v>
      </c>
      <c r="G50" s="34"/>
      <c r="H50" s="34">
        <f>H51</f>
        <v>27.9</v>
      </c>
      <c r="I50" s="34">
        <f>I51</f>
        <v>184.2</v>
      </c>
      <c r="J50" s="34"/>
      <c r="K50" s="34"/>
    </row>
    <row r="51" spans="2:11" ht="12.75">
      <c r="B51" s="40" t="s">
        <v>313</v>
      </c>
      <c r="C51" s="53" t="s">
        <v>433</v>
      </c>
      <c r="D51" s="31" t="s">
        <v>217</v>
      </c>
      <c r="E51" s="31" t="s">
        <v>334</v>
      </c>
      <c r="F51" s="34">
        <f t="shared" si="1"/>
        <v>212.1</v>
      </c>
      <c r="G51" s="34"/>
      <c r="H51" s="34">
        <v>27.9</v>
      </c>
      <c r="I51" s="34">
        <v>184.2</v>
      </c>
      <c r="J51" s="34"/>
      <c r="K51" s="34"/>
    </row>
    <row r="52" spans="2:11" ht="12.75">
      <c r="B52" s="40" t="s">
        <v>424</v>
      </c>
      <c r="C52" s="53" t="s">
        <v>433</v>
      </c>
      <c r="D52" s="31" t="s">
        <v>425</v>
      </c>
      <c r="E52" s="31"/>
      <c r="F52" s="34">
        <f t="shared" si="1"/>
        <v>9.7</v>
      </c>
      <c r="G52" s="34"/>
      <c r="H52" s="34"/>
      <c r="I52" s="34">
        <f>I53</f>
        <v>9.7</v>
      </c>
      <c r="J52" s="34"/>
      <c r="K52" s="34"/>
    </row>
    <row r="53" spans="2:11" ht="12.75">
      <c r="B53" s="40" t="s">
        <v>313</v>
      </c>
      <c r="C53" s="53" t="s">
        <v>433</v>
      </c>
      <c r="D53" s="31" t="s">
        <v>425</v>
      </c>
      <c r="E53" s="31" t="s">
        <v>334</v>
      </c>
      <c r="F53" s="34">
        <f t="shared" si="1"/>
        <v>9.7</v>
      </c>
      <c r="G53" s="34"/>
      <c r="H53" s="34"/>
      <c r="I53" s="34">
        <v>9.7</v>
      </c>
      <c r="J53" s="34"/>
      <c r="K53" s="34"/>
    </row>
    <row r="54" spans="2:11" ht="12.75">
      <c r="B54" s="192" t="s">
        <v>434</v>
      </c>
      <c r="C54" s="53" t="s">
        <v>435</v>
      </c>
      <c r="D54" s="31"/>
      <c r="E54" s="31"/>
      <c r="F54" s="34">
        <f t="shared" si="1"/>
        <v>252.3</v>
      </c>
      <c r="G54" s="34"/>
      <c r="H54" s="34">
        <f>H55</f>
        <v>27.8</v>
      </c>
      <c r="I54" s="34">
        <f>I55+I57</f>
        <v>224.5</v>
      </c>
      <c r="J54" s="34"/>
      <c r="K54" s="34"/>
    </row>
    <row r="55" spans="2:11" ht="12.75">
      <c r="B55" s="40" t="s">
        <v>417</v>
      </c>
      <c r="C55" s="53" t="s">
        <v>435</v>
      </c>
      <c r="D55" s="31" t="s">
        <v>217</v>
      </c>
      <c r="E55" s="31"/>
      <c r="F55" s="34">
        <f t="shared" si="1"/>
        <v>221.9</v>
      </c>
      <c r="G55" s="34"/>
      <c r="H55" s="34">
        <f>H56</f>
        <v>27.8</v>
      </c>
      <c r="I55" s="34">
        <f>I56</f>
        <v>194.1</v>
      </c>
      <c r="J55" s="34"/>
      <c r="K55" s="34"/>
    </row>
    <row r="56" spans="2:11" ht="12.75">
      <c r="B56" s="40" t="s">
        <v>313</v>
      </c>
      <c r="C56" s="53" t="s">
        <v>435</v>
      </c>
      <c r="D56" s="31" t="s">
        <v>217</v>
      </c>
      <c r="E56" s="31" t="s">
        <v>334</v>
      </c>
      <c r="F56" s="34">
        <f t="shared" si="1"/>
        <v>221.9</v>
      </c>
      <c r="G56" s="34"/>
      <c r="H56" s="34">
        <v>27.8</v>
      </c>
      <c r="I56" s="34">
        <v>194.1</v>
      </c>
      <c r="J56" s="34"/>
      <c r="K56" s="34"/>
    </row>
    <row r="57" spans="2:11" ht="12.75">
      <c r="B57" s="40" t="s">
        <v>424</v>
      </c>
      <c r="C57" s="53" t="s">
        <v>435</v>
      </c>
      <c r="D57" s="31" t="s">
        <v>425</v>
      </c>
      <c r="E57" s="31"/>
      <c r="F57" s="34">
        <f t="shared" si="1"/>
        <v>30.4</v>
      </c>
      <c r="G57" s="34"/>
      <c r="H57" s="34"/>
      <c r="I57" s="34">
        <f>I58</f>
        <v>30.4</v>
      </c>
      <c r="J57" s="34"/>
      <c r="K57" s="34"/>
    </row>
    <row r="58" spans="2:11" ht="12.75">
      <c r="B58" s="40" t="s">
        <v>313</v>
      </c>
      <c r="C58" s="53" t="s">
        <v>435</v>
      </c>
      <c r="D58" s="31" t="s">
        <v>425</v>
      </c>
      <c r="E58" s="31" t="s">
        <v>334</v>
      </c>
      <c r="F58" s="34">
        <f t="shared" si="1"/>
        <v>30.4</v>
      </c>
      <c r="G58" s="34"/>
      <c r="H58" s="34"/>
      <c r="I58" s="34">
        <v>30.4</v>
      </c>
      <c r="J58" s="34"/>
      <c r="K58" s="34"/>
    </row>
    <row r="59" spans="2:11" s="39" customFormat="1" ht="12.75">
      <c r="B59" s="40" t="s">
        <v>23</v>
      </c>
      <c r="C59" s="31" t="s">
        <v>608</v>
      </c>
      <c r="D59" s="31"/>
      <c r="E59" s="31"/>
      <c r="F59" s="34">
        <f t="shared" si="1"/>
        <v>919.6999999999999</v>
      </c>
      <c r="G59" s="34"/>
      <c r="H59" s="34">
        <f>H60</f>
        <v>109</v>
      </c>
      <c r="I59" s="34">
        <f>I60+I62</f>
        <v>810.6999999999999</v>
      </c>
      <c r="J59" s="34"/>
      <c r="K59" s="32"/>
    </row>
    <row r="60" spans="2:11" s="39" customFormat="1" ht="12.75">
      <c r="B60" s="40" t="s">
        <v>417</v>
      </c>
      <c r="C60" s="31" t="s">
        <v>608</v>
      </c>
      <c r="D60" s="31" t="s">
        <v>217</v>
      </c>
      <c r="E60" s="31"/>
      <c r="F60" s="34">
        <f t="shared" si="1"/>
        <v>881.9</v>
      </c>
      <c r="G60" s="34"/>
      <c r="H60" s="34">
        <f>H61</f>
        <v>109</v>
      </c>
      <c r="I60" s="34">
        <f>I61</f>
        <v>772.9</v>
      </c>
      <c r="J60" s="34"/>
      <c r="K60" s="32"/>
    </row>
    <row r="61" spans="2:11" s="39" customFormat="1" ht="12.75">
      <c r="B61" s="40" t="s">
        <v>327</v>
      </c>
      <c r="C61" s="31" t="s">
        <v>608</v>
      </c>
      <c r="D61" s="31" t="s">
        <v>217</v>
      </c>
      <c r="E61" s="31" t="s">
        <v>387</v>
      </c>
      <c r="F61" s="34">
        <f t="shared" si="1"/>
        <v>881.9</v>
      </c>
      <c r="G61" s="34"/>
      <c r="H61" s="34">
        <v>109</v>
      </c>
      <c r="I61" s="34">
        <v>772.9</v>
      </c>
      <c r="J61" s="34"/>
      <c r="K61" s="32"/>
    </row>
    <row r="62" spans="2:11" s="39" customFormat="1" ht="12.75">
      <c r="B62" s="40" t="s">
        <v>424</v>
      </c>
      <c r="C62" s="31" t="s">
        <v>608</v>
      </c>
      <c r="D62" s="31" t="s">
        <v>425</v>
      </c>
      <c r="E62" s="31"/>
      <c r="F62" s="34">
        <f t="shared" si="1"/>
        <v>37.8</v>
      </c>
      <c r="G62" s="34"/>
      <c r="H62" s="34"/>
      <c r="I62" s="34">
        <f>I63</f>
        <v>37.8</v>
      </c>
      <c r="J62" s="34"/>
      <c r="K62" s="32"/>
    </row>
    <row r="63" spans="2:11" s="39" customFormat="1" ht="12.75">
      <c r="B63" s="40" t="s">
        <v>327</v>
      </c>
      <c r="C63" s="31" t="s">
        <v>608</v>
      </c>
      <c r="D63" s="31" t="s">
        <v>425</v>
      </c>
      <c r="E63" s="31" t="s">
        <v>387</v>
      </c>
      <c r="F63" s="34">
        <f t="shared" si="1"/>
        <v>37.8</v>
      </c>
      <c r="G63" s="34"/>
      <c r="H63" s="34"/>
      <c r="I63" s="34">
        <v>37.8</v>
      </c>
      <c r="J63" s="34"/>
      <c r="K63" s="32"/>
    </row>
    <row r="64" spans="2:11" ht="12.75">
      <c r="B64" s="40" t="s">
        <v>436</v>
      </c>
      <c r="C64" s="53" t="s">
        <v>437</v>
      </c>
      <c r="D64" s="38"/>
      <c r="E64" s="31"/>
      <c r="F64" s="34">
        <f t="shared" si="1"/>
        <v>220.79999999999998</v>
      </c>
      <c r="G64" s="34"/>
      <c r="H64" s="34">
        <f>H65</f>
        <v>27.2</v>
      </c>
      <c r="I64" s="34">
        <f>I65+I67</f>
        <v>193.6</v>
      </c>
      <c r="J64" s="34"/>
      <c r="K64" s="34"/>
    </row>
    <row r="65" spans="2:11" ht="12.75">
      <c r="B65" s="40" t="s">
        <v>417</v>
      </c>
      <c r="C65" s="53" t="s">
        <v>437</v>
      </c>
      <c r="D65" s="31" t="s">
        <v>217</v>
      </c>
      <c r="E65" s="31"/>
      <c r="F65" s="34">
        <f t="shared" si="1"/>
        <v>211.39999999999998</v>
      </c>
      <c r="G65" s="34"/>
      <c r="H65" s="34">
        <f>H66</f>
        <v>27.2</v>
      </c>
      <c r="I65" s="34">
        <f>I66</f>
        <v>184.2</v>
      </c>
      <c r="J65" s="34"/>
      <c r="K65" s="34"/>
    </row>
    <row r="66" spans="2:11" s="39" customFormat="1" ht="12.75">
      <c r="B66" s="40" t="s">
        <v>313</v>
      </c>
      <c r="C66" s="53" t="s">
        <v>437</v>
      </c>
      <c r="D66" s="31" t="s">
        <v>217</v>
      </c>
      <c r="E66" s="31" t="s">
        <v>334</v>
      </c>
      <c r="F66" s="34">
        <f t="shared" si="1"/>
        <v>211.39999999999998</v>
      </c>
      <c r="G66" s="34"/>
      <c r="H66" s="34">
        <v>27.2</v>
      </c>
      <c r="I66" s="34">
        <v>184.2</v>
      </c>
      <c r="J66" s="32"/>
      <c r="K66" s="32"/>
    </row>
    <row r="67" spans="2:11" ht="12.75">
      <c r="B67" s="40" t="s">
        <v>424</v>
      </c>
      <c r="C67" s="53" t="s">
        <v>437</v>
      </c>
      <c r="D67" s="31" t="s">
        <v>425</v>
      </c>
      <c r="E67" s="31"/>
      <c r="F67" s="34">
        <f t="shared" si="1"/>
        <v>9.4</v>
      </c>
      <c r="G67" s="34"/>
      <c r="H67" s="34"/>
      <c r="I67" s="34">
        <f>I68</f>
        <v>9.4</v>
      </c>
      <c r="J67" s="34"/>
      <c r="K67" s="34"/>
    </row>
    <row r="68" spans="2:11" ht="12.75">
      <c r="B68" s="40" t="s">
        <v>313</v>
      </c>
      <c r="C68" s="53" t="s">
        <v>437</v>
      </c>
      <c r="D68" s="31" t="s">
        <v>425</v>
      </c>
      <c r="E68" s="31" t="s">
        <v>334</v>
      </c>
      <c r="F68" s="34">
        <f t="shared" si="1"/>
        <v>9.4</v>
      </c>
      <c r="G68" s="34"/>
      <c r="H68" s="34"/>
      <c r="I68" s="34">
        <v>9.4</v>
      </c>
      <c r="J68" s="34"/>
      <c r="K68" s="34"/>
    </row>
    <row r="69" spans="2:11" s="39" customFormat="1" ht="12.75">
      <c r="B69" s="40" t="s">
        <v>24</v>
      </c>
      <c r="C69" s="53" t="s">
        <v>514</v>
      </c>
      <c r="D69" s="64"/>
      <c r="E69" s="31"/>
      <c r="F69" s="34">
        <f t="shared" si="1"/>
        <v>3155.3</v>
      </c>
      <c r="G69" s="34"/>
      <c r="H69" s="34"/>
      <c r="I69" s="34">
        <f>I70</f>
        <v>3155.3</v>
      </c>
      <c r="J69" s="34"/>
      <c r="K69" s="32"/>
    </row>
    <row r="70" spans="2:11" s="39" customFormat="1" ht="12.75">
      <c r="B70" s="40" t="s">
        <v>499</v>
      </c>
      <c r="C70" s="53" t="s">
        <v>514</v>
      </c>
      <c r="D70" s="31" t="s">
        <v>500</v>
      </c>
      <c r="E70" s="31"/>
      <c r="F70" s="34">
        <f t="shared" si="1"/>
        <v>3155.3</v>
      </c>
      <c r="G70" s="34"/>
      <c r="H70" s="34"/>
      <c r="I70" s="34">
        <f>I71</f>
        <v>3155.3</v>
      </c>
      <c r="J70" s="34"/>
      <c r="K70" s="32"/>
    </row>
    <row r="71" spans="2:11" s="39" customFormat="1" ht="12.75">
      <c r="B71" s="40" t="s">
        <v>318</v>
      </c>
      <c r="C71" s="53" t="s">
        <v>514</v>
      </c>
      <c r="D71" s="31" t="s">
        <v>500</v>
      </c>
      <c r="E71" s="31" t="s">
        <v>378</v>
      </c>
      <c r="F71" s="34">
        <f t="shared" si="1"/>
        <v>3155.3</v>
      </c>
      <c r="G71" s="34"/>
      <c r="H71" s="34"/>
      <c r="I71" s="34">
        <v>3155.3</v>
      </c>
      <c r="J71" s="34"/>
      <c r="K71" s="32"/>
    </row>
    <row r="72" spans="2:11" s="39" customFormat="1" ht="25.5">
      <c r="B72" s="40" t="s">
        <v>453</v>
      </c>
      <c r="C72" s="72" t="s">
        <v>648</v>
      </c>
      <c r="D72" s="31"/>
      <c r="E72" s="31"/>
      <c r="F72" s="34">
        <f t="shared" si="1"/>
        <v>45.2</v>
      </c>
      <c r="G72" s="34"/>
      <c r="H72" s="34"/>
      <c r="I72" s="34">
        <f>I73</f>
        <v>45.2</v>
      </c>
      <c r="J72" s="34"/>
      <c r="K72" s="32"/>
    </row>
    <row r="73" spans="2:11" s="39" customFormat="1" ht="12.75">
      <c r="B73" s="40" t="s">
        <v>538</v>
      </c>
      <c r="C73" s="72" t="s">
        <v>648</v>
      </c>
      <c r="D73" s="31" t="s">
        <v>599</v>
      </c>
      <c r="E73" s="31"/>
      <c r="F73" s="34">
        <f t="shared" si="1"/>
        <v>45.2</v>
      </c>
      <c r="G73" s="34"/>
      <c r="H73" s="34"/>
      <c r="I73" s="34">
        <f>I74</f>
        <v>45.2</v>
      </c>
      <c r="J73" s="34"/>
      <c r="K73" s="32"/>
    </row>
    <row r="74" spans="2:11" s="39" customFormat="1" ht="12.75">
      <c r="B74" s="49" t="s">
        <v>39</v>
      </c>
      <c r="C74" s="72" t="s">
        <v>648</v>
      </c>
      <c r="D74" s="31" t="s">
        <v>599</v>
      </c>
      <c r="E74" s="31" t="s">
        <v>386</v>
      </c>
      <c r="F74" s="34">
        <f t="shared" si="1"/>
        <v>45.2</v>
      </c>
      <c r="G74" s="34"/>
      <c r="H74" s="34"/>
      <c r="I74" s="34">
        <v>45.2</v>
      </c>
      <c r="J74" s="34"/>
      <c r="K74" s="32"/>
    </row>
    <row r="75" spans="2:11" ht="25.5">
      <c r="B75" s="40" t="s">
        <v>3</v>
      </c>
      <c r="C75" s="53" t="s">
        <v>605</v>
      </c>
      <c r="D75" s="30"/>
      <c r="E75" s="53"/>
      <c r="F75" s="34">
        <f t="shared" si="1"/>
        <v>21.6</v>
      </c>
      <c r="G75" s="34"/>
      <c r="H75" s="34"/>
      <c r="I75" s="34">
        <f>I76</f>
        <v>21.6</v>
      </c>
      <c r="J75" s="34"/>
      <c r="K75" s="34"/>
    </row>
    <row r="76" spans="2:11" ht="12.75">
      <c r="B76" s="40" t="s">
        <v>538</v>
      </c>
      <c r="C76" s="53" t="s">
        <v>605</v>
      </c>
      <c r="D76" s="31" t="s">
        <v>599</v>
      </c>
      <c r="E76" s="53"/>
      <c r="F76" s="34">
        <f t="shared" si="1"/>
        <v>21.6</v>
      </c>
      <c r="G76" s="34"/>
      <c r="H76" s="34"/>
      <c r="I76" s="34">
        <f>I77</f>
        <v>21.6</v>
      </c>
      <c r="J76" s="34"/>
      <c r="K76" s="34"/>
    </row>
    <row r="77" spans="2:11" ht="12.75">
      <c r="B77" s="49" t="s">
        <v>39</v>
      </c>
      <c r="C77" s="53" t="s">
        <v>605</v>
      </c>
      <c r="D77" s="31" t="s">
        <v>599</v>
      </c>
      <c r="E77" s="53">
        <v>1004</v>
      </c>
      <c r="F77" s="34">
        <f t="shared" si="1"/>
        <v>21.6</v>
      </c>
      <c r="G77" s="34"/>
      <c r="H77" s="34"/>
      <c r="I77" s="34">
        <v>21.6</v>
      </c>
      <c r="J77" s="34"/>
      <c r="K77" s="34"/>
    </row>
    <row r="78" spans="2:11" ht="12.75">
      <c r="B78" s="40" t="s">
        <v>4</v>
      </c>
      <c r="C78" s="53" t="s">
        <v>606</v>
      </c>
      <c r="D78" s="30"/>
      <c r="E78" s="53"/>
      <c r="F78" s="34">
        <f t="shared" si="1"/>
        <v>3197.3</v>
      </c>
      <c r="G78" s="34"/>
      <c r="H78" s="34"/>
      <c r="I78" s="34">
        <f>I79</f>
        <v>3197.3</v>
      </c>
      <c r="J78" s="34"/>
      <c r="K78" s="34"/>
    </row>
    <row r="79" spans="2:11" ht="12.75">
      <c r="B79" s="40" t="s">
        <v>538</v>
      </c>
      <c r="C79" s="53" t="s">
        <v>606</v>
      </c>
      <c r="D79" s="31" t="s">
        <v>599</v>
      </c>
      <c r="E79" s="53"/>
      <c r="F79" s="34">
        <f t="shared" si="1"/>
        <v>3197.3</v>
      </c>
      <c r="G79" s="34"/>
      <c r="H79" s="34"/>
      <c r="I79" s="34">
        <f>I80</f>
        <v>3197.3</v>
      </c>
      <c r="J79" s="34"/>
      <c r="K79" s="34"/>
    </row>
    <row r="80" spans="2:11" ht="12.75">
      <c r="B80" s="49" t="s">
        <v>39</v>
      </c>
      <c r="C80" s="53" t="s">
        <v>606</v>
      </c>
      <c r="D80" s="31" t="s">
        <v>599</v>
      </c>
      <c r="E80" s="53">
        <v>1004</v>
      </c>
      <c r="F80" s="34">
        <f t="shared" si="1"/>
        <v>3197.3</v>
      </c>
      <c r="G80" s="34"/>
      <c r="H80" s="34"/>
      <c r="I80" s="34">
        <v>3197.3</v>
      </c>
      <c r="J80" s="34"/>
      <c r="K80" s="34"/>
    </row>
    <row r="81" spans="2:11" ht="25.5">
      <c r="B81" s="40" t="s">
        <v>5</v>
      </c>
      <c r="C81" s="53" t="s">
        <v>607</v>
      </c>
      <c r="D81" s="43"/>
      <c r="E81" s="53"/>
      <c r="F81" s="34">
        <f t="shared" si="1"/>
        <v>50</v>
      </c>
      <c r="G81" s="34"/>
      <c r="H81" s="34"/>
      <c r="I81" s="34">
        <f>I82</f>
        <v>50</v>
      </c>
      <c r="J81" s="34"/>
      <c r="K81" s="34"/>
    </row>
    <row r="82" spans="2:11" ht="12.75">
      <c r="B82" s="40" t="s">
        <v>538</v>
      </c>
      <c r="C82" s="53" t="s">
        <v>607</v>
      </c>
      <c r="D82" s="31" t="s">
        <v>599</v>
      </c>
      <c r="E82" s="53"/>
      <c r="F82" s="34">
        <f t="shared" si="1"/>
        <v>50</v>
      </c>
      <c r="G82" s="34"/>
      <c r="H82" s="34"/>
      <c r="I82" s="34">
        <f>I83</f>
        <v>50</v>
      </c>
      <c r="J82" s="34"/>
      <c r="K82" s="34"/>
    </row>
    <row r="83" spans="2:11" ht="12.75">
      <c r="B83" s="49" t="s">
        <v>39</v>
      </c>
      <c r="C83" s="53" t="s">
        <v>607</v>
      </c>
      <c r="D83" s="31" t="s">
        <v>599</v>
      </c>
      <c r="E83" s="53">
        <v>1004</v>
      </c>
      <c r="F83" s="34">
        <f t="shared" si="1"/>
        <v>50</v>
      </c>
      <c r="G83" s="34"/>
      <c r="H83" s="34"/>
      <c r="I83" s="34">
        <v>50</v>
      </c>
      <c r="J83" s="34"/>
      <c r="K83" s="34"/>
    </row>
    <row r="84" spans="2:11" ht="12.75">
      <c r="B84" s="40" t="s">
        <v>461</v>
      </c>
      <c r="C84" s="31" t="s">
        <v>460</v>
      </c>
      <c r="D84" s="30"/>
      <c r="E84" s="30"/>
      <c r="F84" s="34">
        <f t="shared" si="1"/>
        <v>1620</v>
      </c>
      <c r="G84" s="34"/>
      <c r="H84" s="34"/>
      <c r="I84" s="34">
        <f>I85+I87</f>
        <v>1620</v>
      </c>
      <c r="J84" s="34"/>
      <c r="K84" s="34"/>
    </row>
    <row r="85" spans="2:11" ht="12.75">
      <c r="B85" s="40" t="s">
        <v>258</v>
      </c>
      <c r="C85" s="31" t="s">
        <v>460</v>
      </c>
      <c r="D85" s="31" t="s">
        <v>492</v>
      </c>
      <c r="E85" s="30"/>
      <c r="F85" s="34">
        <f t="shared" si="1"/>
        <v>500</v>
      </c>
      <c r="G85" s="34"/>
      <c r="H85" s="34"/>
      <c r="I85" s="34">
        <f>I86</f>
        <v>500</v>
      </c>
      <c r="J85" s="34"/>
      <c r="K85" s="34"/>
    </row>
    <row r="86" spans="2:11" ht="12.75">
      <c r="B86" s="40" t="s">
        <v>463</v>
      </c>
      <c r="C86" s="31" t="s">
        <v>460</v>
      </c>
      <c r="D86" s="31" t="s">
        <v>492</v>
      </c>
      <c r="E86" s="31" t="s">
        <v>462</v>
      </c>
      <c r="F86" s="34">
        <f t="shared" si="1"/>
        <v>500</v>
      </c>
      <c r="G86" s="34"/>
      <c r="H86" s="34"/>
      <c r="I86" s="34">
        <v>500</v>
      </c>
      <c r="J86" s="34"/>
      <c r="K86" s="34"/>
    </row>
    <row r="87" spans="2:11" ht="12.75">
      <c r="B87" s="40" t="s">
        <v>499</v>
      </c>
      <c r="C87" s="31" t="s">
        <v>460</v>
      </c>
      <c r="D87" s="31" t="s">
        <v>500</v>
      </c>
      <c r="E87" s="31"/>
      <c r="F87" s="34">
        <f t="shared" si="1"/>
        <v>1120</v>
      </c>
      <c r="G87" s="34"/>
      <c r="H87" s="34"/>
      <c r="I87" s="34">
        <f>I88+I89</f>
        <v>1120</v>
      </c>
      <c r="J87" s="34"/>
      <c r="K87" s="34"/>
    </row>
    <row r="88" spans="2:11" ht="12.75">
      <c r="B88" s="40" t="s">
        <v>318</v>
      </c>
      <c r="C88" s="31" t="s">
        <v>460</v>
      </c>
      <c r="D88" s="31" t="s">
        <v>500</v>
      </c>
      <c r="E88" s="31" t="s">
        <v>378</v>
      </c>
      <c r="F88" s="34">
        <f t="shared" si="1"/>
        <v>865.3</v>
      </c>
      <c r="G88" s="34"/>
      <c r="H88" s="34"/>
      <c r="I88" s="34">
        <v>865.3</v>
      </c>
      <c r="J88" s="34"/>
      <c r="K88" s="34"/>
    </row>
    <row r="89" spans="2:11" ht="12.75">
      <c r="B89" s="40" t="s">
        <v>321</v>
      </c>
      <c r="C89" s="31" t="s">
        <v>460</v>
      </c>
      <c r="D89" s="31" t="s">
        <v>500</v>
      </c>
      <c r="E89" s="31" t="s">
        <v>382</v>
      </c>
      <c r="F89" s="34">
        <f t="shared" si="1"/>
        <v>254.7</v>
      </c>
      <c r="G89" s="34"/>
      <c r="H89" s="34"/>
      <c r="I89" s="34">
        <v>254.7</v>
      </c>
      <c r="J89" s="34"/>
      <c r="K89" s="34"/>
    </row>
    <row r="90" spans="2:11" ht="12.75">
      <c r="B90" s="40" t="s">
        <v>644</v>
      </c>
      <c r="C90" s="72" t="s">
        <v>643</v>
      </c>
      <c r="D90" s="31"/>
      <c r="E90" s="31"/>
      <c r="F90" s="34">
        <f t="shared" si="1"/>
        <v>209.5</v>
      </c>
      <c r="G90" s="34"/>
      <c r="H90" s="34"/>
      <c r="I90" s="34">
        <f>I91</f>
        <v>209.5</v>
      </c>
      <c r="J90" s="34"/>
      <c r="K90" s="34"/>
    </row>
    <row r="91" spans="2:11" ht="12.75">
      <c r="B91" s="40" t="s">
        <v>499</v>
      </c>
      <c r="C91" s="72" t="s">
        <v>643</v>
      </c>
      <c r="D91" s="31" t="s">
        <v>500</v>
      </c>
      <c r="E91" s="31"/>
      <c r="F91" s="34">
        <f t="shared" si="1"/>
        <v>209.5</v>
      </c>
      <c r="G91" s="34"/>
      <c r="H91" s="34"/>
      <c r="I91" s="34">
        <f>I92</f>
        <v>209.5</v>
      </c>
      <c r="J91" s="34"/>
      <c r="K91" s="34"/>
    </row>
    <row r="92" spans="2:11" ht="12.75">
      <c r="B92" s="40" t="s">
        <v>317</v>
      </c>
      <c r="C92" s="72" t="s">
        <v>643</v>
      </c>
      <c r="D92" s="31" t="s">
        <v>500</v>
      </c>
      <c r="E92" s="31" t="s">
        <v>377</v>
      </c>
      <c r="F92" s="34">
        <f t="shared" si="1"/>
        <v>209.5</v>
      </c>
      <c r="G92" s="34"/>
      <c r="H92" s="34"/>
      <c r="I92" s="34">
        <v>209.5</v>
      </c>
      <c r="J92" s="34"/>
      <c r="K92" s="34"/>
    </row>
    <row r="93" spans="2:11" ht="12.75">
      <c r="B93" s="40" t="s">
        <v>493</v>
      </c>
      <c r="C93" s="31" t="s">
        <v>494</v>
      </c>
      <c r="D93" s="31"/>
      <c r="E93" s="31"/>
      <c r="F93" s="34">
        <f t="shared" si="1"/>
        <v>6.1</v>
      </c>
      <c r="G93" s="34"/>
      <c r="H93" s="34">
        <f>H94</f>
        <v>6.1</v>
      </c>
      <c r="I93" s="34"/>
      <c r="J93" s="34"/>
      <c r="K93" s="34"/>
    </row>
    <row r="94" spans="2:11" ht="12.75">
      <c r="B94" s="40" t="s">
        <v>424</v>
      </c>
      <c r="C94" s="31" t="s">
        <v>494</v>
      </c>
      <c r="D94" s="31" t="s">
        <v>425</v>
      </c>
      <c r="E94" s="31"/>
      <c r="F94" s="34">
        <f t="shared" si="1"/>
        <v>6.1</v>
      </c>
      <c r="G94" s="34"/>
      <c r="H94" s="34">
        <f>H95</f>
        <v>6.1</v>
      </c>
      <c r="I94" s="34"/>
      <c r="J94" s="34"/>
      <c r="K94" s="34"/>
    </row>
    <row r="95" spans="2:11" ht="12.75">
      <c r="B95" s="40" t="s">
        <v>329</v>
      </c>
      <c r="C95" s="31" t="s">
        <v>494</v>
      </c>
      <c r="D95" s="31" t="s">
        <v>425</v>
      </c>
      <c r="E95" s="31" t="s">
        <v>359</v>
      </c>
      <c r="F95" s="34">
        <f t="shared" si="1"/>
        <v>6.1</v>
      </c>
      <c r="G95" s="34"/>
      <c r="H95" s="34">
        <v>6.1</v>
      </c>
      <c r="I95" s="34"/>
      <c r="J95" s="34"/>
      <c r="K95" s="34"/>
    </row>
    <row r="96" spans="2:11" ht="12.75">
      <c r="B96" s="40" t="s">
        <v>495</v>
      </c>
      <c r="C96" s="31" t="s">
        <v>496</v>
      </c>
      <c r="D96" s="31"/>
      <c r="E96" s="31"/>
      <c r="F96" s="34">
        <f t="shared" si="1"/>
        <v>8.4</v>
      </c>
      <c r="G96" s="34"/>
      <c r="H96" s="34">
        <f>H97</f>
        <v>8.4</v>
      </c>
      <c r="I96" s="34"/>
      <c r="J96" s="34"/>
      <c r="K96" s="34"/>
    </row>
    <row r="97" spans="2:11" ht="12.75">
      <c r="B97" s="40" t="s">
        <v>424</v>
      </c>
      <c r="C97" s="31" t="s">
        <v>496</v>
      </c>
      <c r="D97" s="31" t="s">
        <v>425</v>
      </c>
      <c r="E97" s="31"/>
      <c r="F97" s="34">
        <f t="shared" si="1"/>
        <v>8.4</v>
      </c>
      <c r="G97" s="34"/>
      <c r="H97" s="34">
        <f>H98</f>
        <v>8.4</v>
      </c>
      <c r="I97" s="34"/>
      <c r="J97" s="34"/>
      <c r="K97" s="34"/>
    </row>
    <row r="98" spans="2:11" ht="12.75">
      <c r="B98" s="40" t="s">
        <v>36</v>
      </c>
      <c r="C98" s="31" t="s">
        <v>496</v>
      </c>
      <c r="D98" s="31" t="s">
        <v>425</v>
      </c>
      <c r="E98" s="31" t="s">
        <v>373</v>
      </c>
      <c r="F98" s="34">
        <f t="shared" si="1"/>
        <v>8.4</v>
      </c>
      <c r="G98" s="34"/>
      <c r="H98" s="34">
        <v>8.4</v>
      </c>
      <c r="I98" s="34"/>
      <c r="J98" s="34"/>
      <c r="K98" s="34"/>
    </row>
    <row r="99" spans="2:11" ht="12.75">
      <c r="B99" s="40" t="s">
        <v>501</v>
      </c>
      <c r="C99" s="53" t="s">
        <v>502</v>
      </c>
      <c r="D99" s="31"/>
      <c r="E99" s="31"/>
      <c r="F99" s="34">
        <f t="shared" si="1"/>
        <v>570</v>
      </c>
      <c r="G99" s="34"/>
      <c r="H99" s="34">
        <f>H100</f>
        <v>570</v>
      </c>
      <c r="I99" s="34"/>
      <c r="J99" s="34"/>
      <c r="K99" s="34"/>
    </row>
    <row r="100" spans="2:11" ht="12.75">
      <c r="B100" s="192" t="s">
        <v>429</v>
      </c>
      <c r="C100" s="53" t="s">
        <v>502</v>
      </c>
      <c r="D100" s="31" t="s">
        <v>103</v>
      </c>
      <c r="E100" s="31"/>
      <c r="F100" s="34">
        <f t="shared" si="1"/>
        <v>570</v>
      </c>
      <c r="G100" s="34"/>
      <c r="H100" s="34">
        <f>H101</f>
        <v>570</v>
      </c>
      <c r="I100" s="34"/>
      <c r="J100" s="34"/>
      <c r="K100" s="34"/>
    </row>
    <row r="101" spans="2:11" ht="12.75">
      <c r="B101" s="40" t="s">
        <v>351</v>
      </c>
      <c r="C101" s="53" t="s">
        <v>502</v>
      </c>
      <c r="D101" s="31" t="s">
        <v>103</v>
      </c>
      <c r="E101" s="31" t="s">
        <v>350</v>
      </c>
      <c r="F101" s="34">
        <f aca="true" t="shared" si="2" ref="F101:F168">H101+I101+J101+G101</f>
        <v>570</v>
      </c>
      <c r="G101" s="34"/>
      <c r="H101" s="34">
        <v>570</v>
      </c>
      <c r="I101" s="34"/>
      <c r="J101" s="34"/>
      <c r="K101" s="34"/>
    </row>
    <row r="102" spans="2:11" s="39" customFormat="1" ht="12.75">
      <c r="B102" s="40" t="s">
        <v>503</v>
      </c>
      <c r="C102" s="53" t="s">
        <v>504</v>
      </c>
      <c r="D102" s="31"/>
      <c r="E102" s="31"/>
      <c r="F102" s="34">
        <f t="shared" si="2"/>
        <v>883</v>
      </c>
      <c r="G102" s="34"/>
      <c r="H102" s="34">
        <f>H103</f>
        <v>883</v>
      </c>
      <c r="I102" s="34"/>
      <c r="J102" s="34"/>
      <c r="K102" s="32"/>
    </row>
    <row r="103" spans="2:11" s="39" customFormat="1" ht="12.75">
      <c r="B103" s="40" t="s">
        <v>424</v>
      </c>
      <c r="C103" s="53" t="s">
        <v>504</v>
      </c>
      <c r="D103" s="31" t="s">
        <v>425</v>
      </c>
      <c r="E103" s="31"/>
      <c r="F103" s="34">
        <f t="shared" si="2"/>
        <v>883</v>
      </c>
      <c r="G103" s="34"/>
      <c r="H103" s="34">
        <f>H104</f>
        <v>883</v>
      </c>
      <c r="I103" s="34"/>
      <c r="J103" s="34"/>
      <c r="K103" s="32"/>
    </row>
    <row r="104" spans="2:11" s="39" customFormat="1" ht="12.75">
      <c r="B104" s="40" t="s">
        <v>148</v>
      </c>
      <c r="C104" s="53" t="s">
        <v>504</v>
      </c>
      <c r="D104" s="31" t="s">
        <v>425</v>
      </c>
      <c r="E104" s="31" t="s">
        <v>147</v>
      </c>
      <c r="F104" s="34">
        <f t="shared" si="2"/>
        <v>883</v>
      </c>
      <c r="G104" s="34"/>
      <c r="H104" s="34">
        <v>883</v>
      </c>
      <c r="I104" s="34"/>
      <c r="J104" s="34"/>
      <c r="K104" s="32"/>
    </row>
    <row r="105" spans="2:11" ht="12.75">
      <c r="B105" s="40" t="s">
        <v>505</v>
      </c>
      <c r="C105" s="53" t="s">
        <v>506</v>
      </c>
      <c r="D105" s="31"/>
      <c r="E105" s="31"/>
      <c r="F105" s="34">
        <f t="shared" si="2"/>
        <v>301.2</v>
      </c>
      <c r="G105" s="34"/>
      <c r="H105" s="34">
        <f>H106</f>
        <v>301.2</v>
      </c>
      <c r="I105" s="34"/>
      <c r="J105" s="34"/>
      <c r="K105" s="34"/>
    </row>
    <row r="106" spans="2:11" ht="12.75">
      <c r="B106" s="40" t="s">
        <v>424</v>
      </c>
      <c r="C106" s="53" t="s">
        <v>506</v>
      </c>
      <c r="D106" s="31" t="s">
        <v>425</v>
      </c>
      <c r="E106" s="31"/>
      <c r="F106" s="34">
        <f t="shared" si="2"/>
        <v>301.2</v>
      </c>
      <c r="G106" s="34"/>
      <c r="H106" s="34">
        <f>H107</f>
        <v>301.2</v>
      </c>
      <c r="I106" s="34"/>
      <c r="J106" s="34"/>
      <c r="K106" s="34"/>
    </row>
    <row r="107" spans="2:11" ht="12.75">
      <c r="B107" s="40" t="s">
        <v>337</v>
      </c>
      <c r="C107" s="53" t="s">
        <v>506</v>
      </c>
      <c r="D107" s="31" t="s">
        <v>425</v>
      </c>
      <c r="E107" s="31" t="s">
        <v>338</v>
      </c>
      <c r="F107" s="34">
        <f t="shared" si="2"/>
        <v>301.2</v>
      </c>
      <c r="G107" s="34"/>
      <c r="H107" s="34">
        <v>301.2</v>
      </c>
      <c r="I107" s="34"/>
      <c r="J107" s="34"/>
      <c r="K107" s="34"/>
    </row>
    <row r="108" spans="2:11" ht="12.75">
      <c r="B108" s="40" t="s">
        <v>635</v>
      </c>
      <c r="C108" s="31" t="s">
        <v>416</v>
      </c>
      <c r="D108" s="31"/>
      <c r="E108" s="31"/>
      <c r="F108" s="34">
        <f t="shared" si="2"/>
        <v>1115.2</v>
      </c>
      <c r="G108" s="34"/>
      <c r="H108" s="34">
        <f>H109</f>
        <v>1115.2</v>
      </c>
      <c r="I108" s="34"/>
      <c r="J108" s="34"/>
      <c r="K108" s="34"/>
    </row>
    <row r="109" spans="2:11" ht="12.75">
      <c r="B109" s="40" t="s">
        <v>417</v>
      </c>
      <c r="C109" s="31" t="s">
        <v>416</v>
      </c>
      <c r="D109" s="31" t="s">
        <v>217</v>
      </c>
      <c r="E109" s="31"/>
      <c r="F109" s="34">
        <f t="shared" si="2"/>
        <v>1115.2</v>
      </c>
      <c r="G109" s="34"/>
      <c r="H109" s="34">
        <f>H110</f>
        <v>1115.2</v>
      </c>
      <c r="I109" s="34"/>
      <c r="J109" s="34"/>
      <c r="K109" s="34"/>
    </row>
    <row r="110" spans="2:11" ht="12.75">
      <c r="B110" s="40" t="s">
        <v>34</v>
      </c>
      <c r="C110" s="31" t="s">
        <v>416</v>
      </c>
      <c r="D110" s="31" t="s">
        <v>217</v>
      </c>
      <c r="E110" s="31" t="s">
        <v>354</v>
      </c>
      <c r="F110" s="34">
        <f t="shared" si="2"/>
        <v>1115.2</v>
      </c>
      <c r="G110" s="34"/>
      <c r="H110" s="34">
        <v>1115.2</v>
      </c>
      <c r="I110" s="34"/>
      <c r="J110" s="34"/>
      <c r="K110" s="34"/>
    </row>
    <row r="111" spans="2:11" ht="12.75">
      <c r="B111" s="52" t="s">
        <v>636</v>
      </c>
      <c r="C111" s="53" t="s">
        <v>421</v>
      </c>
      <c r="D111" s="31"/>
      <c r="E111" s="31"/>
      <c r="F111" s="34">
        <f t="shared" si="2"/>
        <v>78.4</v>
      </c>
      <c r="G111" s="34"/>
      <c r="H111" s="34">
        <f>H112</f>
        <v>78.4</v>
      </c>
      <c r="I111" s="34"/>
      <c r="J111" s="34"/>
      <c r="K111" s="34"/>
    </row>
    <row r="112" spans="2:14" ht="12.75">
      <c r="B112" s="40" t="s">
        <v>417</v>
      </c>
      <c r="C112" s="53" t="s">
        <v>421</v>
      </c>
      <c r="D112" s="31" t="s">
        <v>217</v>
      </c>
      <c r="E112" s="31"/>
      <c r="F112" s="34">
        <f t="shared" si="2"/>
        <v>78.4</v>
      </c>
      <c r="G112" s="34"/>
      <c r="H112" s="34">
        <f>H113</f>
        <v>78.4</v>
      </c>
      <c r="I112" s="34"/>
      <c r="J112" s="34"/>
      <c r="K112" s="34"/>
      <c r="L112" s="42"/>
      <c r="M112" s="42"/>
      <c r="N112" s="42"/>
    </row>
    <row r="113" spans="2:11" ht="12.75">
      <c r="B113" s="40" t="s">
        <v>420</v>
      </c>
      <c r="C113" s="53" t="s">
        <v>421</v>
      </c>
      <c r="D113" s="31" t="s">
        <v>217</v>
      </c>
      <c r="E113" s="31" t="s">
        <v>355</v>
      </c>
      <c r="F113" s="34">
        <f t="shared" si="2"/>
        <v>78.4</v>
      </c>
      <c r="G113" s="34"/>
      <c r="H113" s="34">
        <v>78.4</v>
      </c>
      <c r="I113" s="34"/>
      <c r="J113" s="34"/>
      <c r="K113" s="34"/>
    </row>
    <row r="114" spans="2:11" ht="12.75">
      <c r="B114" s="49" t="s">
        <v>422</v>
      </c>
      <c r="C114" s="53" t="s">
        <v>423</v>
      </c>
      <c r="D114" s="31"/>
      <c r="E114" s="31"/>
      <c r="F114" s="34">
        <f t="shared" si="2"/>
        <v>18807.6</v>
      </c>
      <c r="G114" s="34"/>
      <c r="H114" s="34">
        <f>H115+H119+H123</f>
        <v>18807.6</v>
      </c>
      <c r="I114" s="34"/>
      <c r="J114" s="34"/>
      <c r="K114" s="34"/>
    </row>
    <row r="115" spans="2:12" ht="12.75">
      <c r="B115" s="40" t="s">
        <v>417</v>
      </c>
      <c r="C115" s="53" t="s">
        <v>423</v>
      </c>
      <c r="D115" s="31" t="s">
        <v>217</v>
      </c>
      <c r="E115" s="31"/>
      <c r="F115" s="34">
        <f t="shared" si="2"/>
        <v>15494.4</v>
      </c>
      <c r="G115" s="34"/>
      <c r="H115" s="34">
        <f>H116+H117+H118</f>
        <v>15494.4</v>
      </c>
      <c r="I115" s="34"/>
      <c r="J115" s="34"/>
      <c r="K115" s="34"/>
      <c r="L115" s="42"/>
    </row>
    <row r="116" spans="2:11" ht="12.75">
      <c r="B116" s="40" t="s">
        <v>420</v>
      </c>
      <c r="C116" s="53" t="s">
        <v>423</v>
      </c>
      <c r="D116" s="31" t="s">
        <v>217</v>
      </c>
      <c r="E116" s="31" t="s">
        <v>355</v>
      </c>
      <c r="F116" s="34">
        <f t="shared" si="2"/>
        <v>242.3</v>
      </c>
      <c r="G116" s="34"/>
      <c r="H116" s="34">
        <v>242.3</v>
      </c>
      <c r="I116" s="34"/>
      <c r="J116" s="34"/>
      <c r="K116" s="34"/>
    </row>
    <row r="117" spans="2:11" ht="12.75">
      <c r="B117" s="40" t="s">
        <v>428</v>
      </c>
      <c r="C117" s="53" t="s">
        <v>423</v>
      </c>
      <c r="D117" s="31" t="s">
        <v>217</v>
      </c>
      <c r="E117" s="31" t="s">
        <v>356</v>
      </c>
      <c r="F117" s="34">
        <f t="shared" si="2"/>
        <v>13003.5</v>
      </c>
      <c r="G117" s="34"/>
      <c r="H117" s="34">
        <v>13003.5</v>
      </c>
      <c r="I117" s="34"/>
      <c r="J117" s="34"/>
      <c r="K117" s="34"/>
    </row>
    <row r="118" spans="2:11" ht="12.75">
      <c r="B118" s="192" t="s">
        <v>35</v>
      </c>
      <c r="C118" s="53" t="s">
        <v>423</v>
      </c>
      <c r="D118" s="31" t="s">
        <v>217</v>
      </c>
      <c r="E118" s="31" t="s">
        <v>357</v>
      </c>
      <c r="F118" s="34">
        <f t="shared" si="2"/>
        <v>2248.6</v>
      </c>
      <c r="G118" s="34"/>
      <c r="H118" s="34">
        <v>2248.6</v>
      </c>
      <c r="I118" s="34"/>
      <c r="J118" s="34"/>
      <c r="K118" s="34"/>
    </row>
    <row r="119" spans="2:11" ht="12.75">
      <c r="B119" s="40" t="s">
        <v>424</v>
      </c>
      <c r="C119" s="53" t="s">
        <v>423</v>
      </c>
      <c r="D119" s="31" t="s">
        <v>425</v>
      </c>
      <c r="E119" s="31"/>
      <c r="F119" s="34">
        <f t="shared" si="2"/>
        <v>3284.9</v>
      </c>
      <c r="G119" s="34"/>
      <c r="H119" s="34">
        <f>H120+H121+H122</f>
        <v>3284.9</v>
      </c>
      <c r="I119" s="34"/>
      <c r="J119" s="34"/>
      <c r="K119" s="34"/>
    </row>
    <row r="120" spans="2:11" ht="12.75">
      <c r="B120" s="40" t="s">
        <v>420</v>
      </c>
      <c r="C120" s="53" t="s">
        <v>423</v>
      </c>
      <c r="D120" s="31" t="s">
        <v>425</v>
      </c>
      <c r="E120" s="31" t="s">
        <v>355</v>
      </c>
      <c r="F120" s="34">
        <f t="shared" si="2"/>
        <v>10.8</v>
      </c>
      <c r="G120" s="34"/>
      <c r="H120" s="34">
        <v>10.8</v>
      </c>
      <c r="I120" s="34"/>
      <c r="J120" s="34"/>
      <c r="K120" s="34"/>
    </row>
    <row r="121" spans="2:11" ht="12.75">
      <c r="B121" s="40" t="s">
        <v>428</v>
      </c>
      <c r="C121" s="53" t="s">
        <v>423</v>
      </c>
      <c r="D121" s="31" t="s">
        <v>425</v>
      </c>
      <c r="E121" s="31" t="s">
        <v>356</v>
      </c>
      <c r="F121" s="34">
        <f t="shared" si="2"/>
        <v>3008.4</v>
      </c>
      <c r="G121" s="34"/>
      <c r="H121" s="34">
        <v>3008.4</v>
      </c>
      <c r="I121" s="34"/>
      <c r="J121" s="34"/>
      <c r="K121" s="34"/>
    </row>
    <row r="122" spans="2:11" ht="12.75">
      <c r="B122" s="192" t="s">
        <v>35</v>
      </c>
      <c r="C122" s="53" t="s">
        <v>423</v>
      </c>
      <c r="D122" s="31" t="s">
        <v>425</v>
      </c>
      <c r="E122" s="31" t="s">
        <v>357</v>
      </c>
      <c r="F122" s="34">
        <f t="shared" si="2"/>
        <v>265.7</v>
      </c>
      <c r="G122" s="34"/>
      <c r="H122" s="34">
        <v>265.7</v>
      </c>
      <c r="I122" s="34"/>
      <c r="J122" s="34"/>
      <c r="K122" s="34"/>
    </row>
    <row r="123" spans="2:11" ht="12.75">
      <c r="B123" s="40" t="s">
        <v>429</v>
      </c>
      <c r="C123" s="53" t="s">
        <v>423</v>
      </c>
      <c r="D123" s="31" t="s">
        <v>103</v>
      </c>
      <c r="E123" s="31"/>
      <c r="F123" s="34">
        <f t="shared" si="2"/>
        <v>28.3</v>
      </c>
      <c r="G123" s="34"/>
      <c r="H123" s="34">
        <f>H125+H126+H124</f>
        <v>28.3</v>
      </c>
      <c r="I123" s="34"/>
      <c r="J123" s="34"/>
      <c r="K123" s="34"/>
    </row>
    <row r="124" spans="2:11" ht="12.75">
      <c r="B124" s="40" t="s">
        <v>420</v>
      </c>
      <c r="C124" s="53" t="s">
        <v>423</v>
      </c>
      <c r="D124" s="31" t="s">
        <v>103</v>
      </c>
      <c r="E124" s="31" t="s">
        <v>355</v>
      </c>
      <c r="F124" s="34">
        <f t="shared" si="2"/>
        <v>4.7</v>
      </c>
      <c r="G124" s="34"/>
      <c r="H124" s="34">
        <v>4.7</v>
      </c>
      <c r="I124" s="34"/>
      <c r="J124" s="34"/>
      <c r="K124" s="34"/>
    </row>
    <row r="125" spans="2:11" ht="12.75">
      <c r="B125" s="40" t="s">
        <v>428</v>
      </c>
      <c r="C125" s="53" t="s">
        <v>423</v>
      </c>
      <c r="D125" s="31" t="s">
        <v>103</v>
      </c>
      <c r="E125" s="31" t="s">
        <v>356</v>
      </c>
      <c r="F125" s="34">
        <f t="shared" si="2"/>
        <v>20.5</v>
      </c>
      <c r="G125" s="34"/>
      <c r="H125" s="34">
        <v>20.5</v>
      </c>
      <c r="I125" s="34"/>
      <c r="J125" s="34"/>
      <c r="K125" s="34"/>
    </row>
    <row r="126" spans="2:11" ht="12.75">
      <c r="B126" s="40" t="s">
        <v>35</v>
      </c>
      <c r="C126" s="53" t="s">
        <v>423</v>
      </c>
      <c r="D126" s="31" t="s">
        <v>103</v>
      </c>
      <c r="E126" s="31" t="s">
        <v>357</v>
      </c>
      <c r="F126" s="34">
        <f t="shared" si="2"/>
        <v>3.1</v>
      </c>
      <c r="G126" s="34"/>
      <c r="H126" s="41">
        <v>3.1</v>
      </c>
      <c r="I126" s="34"/>
      <c r="J126" s="34"/>
      <c r="K126" s="34"/>
    </row>
    <row r="127" spans="2:11" ht="12.75">
      <c r="B127" s="49" t="s">
        <v>638</v>
      </c>
      <c r="C127" s="36" t="s">
        <v>438</v>
      </c>
      <c r="D127" s="36"/>
      <c r="E127" s="36"/>
      <c r="F127" s="34">
        <f t="shared" si="2"/>
        <v>339.2</v>
      </c>
      <c r="G127" s="34"/>
      <c r="H127" s="34">
        <f>H128</f>
        <v>339.2</v>
      </c>
      <c r="I127" s="34"/>
      <c r="J127" s="34"/>
      <c r="K127" s="34"/>
    </row>
    <row r="128" spans="2:11" ht="12.75">
      <c r="B128" s="40" t="s">
        <v>424</v>
      </c>
      <c r="C128" s="36" t="s">
        <v>438</v>
      </c>
      <c r="D128" s="31" t="s">
        <v>425</v>
      </c>
      <c r="E128" s="36"/>
      <c r="F128" s="34">
        <f t="shared" si="2"/>
        <v>339.2</v>
      </c>
      <c r="G128" s="34"/>
      <c r="H128" s="34">
        <f>H129</f>
        <v>339.2</v>
      </c>
      <c r="I128" s="34"/>
      <c r="J128" s="34"/>
      <c r="K128" s="34"/>
    </row>
    <row r="129" spans="2:11" ht="12.75">
      <c r="B129" s="40" t="s">
        <v>313</v>
      </c>
      <c r="C129" s="36" t="s">
        <v>438</v>
      </c>
      <c r="D129" s="31" t="s">
        <v>425</v>
      </c>
      <c r="E129" s="36" t="s">
        <v>334</v>
      </c>
      <c r="F129" s="34">
        <f t="shared" si="2"/>
        <v>339.2</v>
      </c>
      <c r="G129" s="34"/>
      <c r="H129" s="34">
        <v>339.2</v>
      </c>
      <c r="I129" s="34"/>
      <c r="J129" s="34"/>
      <c r="K129" s="34"/>
    </row>
    <row r="130" spans="2:11" ht="12.75">
      <c r="B130" s="52" t="s">
        <v>639</v>
      </c>
      <c r="C130" s="36" t="s">
        <v>439</v>
      </c>
      <c r="D130" s="37"/>
      <c r="E130" s="36"/>
      <c r="F130" s="34">
        <f t="shared" si="2"/>
        <v>503.29999999999995</v>
      </c>
      <c r="G130" s="34"/>
      <c r="H130" s="34">
        <f>H131+H133+H135</f>
        <v>503.29999999999995</v>
      </c>
      <c r="I130" s="34"/>
      <c r="J130" s="34"/>
      <c r="K130" s="34"/>
    </row>
    <row r="131" spans="2:11" ht="12.75">
      <c r="B131" s="40" t="s">
        <v>417</v>
      </c>
      <c r="C131" s="36" t="s">
        <v>439</v>
      </c>
      <c r="D131" s="31" t="s">
        <v>217</v>
      </c>
      <c r="E131" s="36"/>
      <c r="F131" s="34">
        <f t="shared" si="2"/>
        <v>168.6</v>
      </c>
      <c r="G131" s="34"/>
      <c r="H131" s="34">
        <f>H132</f>
        <v>168.6</v>
      </c>
      <c r="I131" s="34"/>
      <c r="J131" s="34"/>
      <c r="K131" s="34"/>
    </row>
    <row r="132" spans="2:11" ht="12.75">
      <c r="B132" s="40" t="s">
        <v>313</v>
      </c>
      <c r="C132" s="36" t="s">
        <v>439</v>
      </c>
      <c r="D132" s="31" t="s">
        <v>217</v>
      </c>
      <c r="E132" s="36" t="s">
        <v>334</v>
      </c>
      <c r="F132" s="34">
        <f t="shared" si="2"/>
        <v>168.6</v>
      </c>
      <c r="G132" s="34"/>
      <c r="H132" s="34">
        <v>168.6</v>
      </c>
      <c r="I132" s="34"/>
      <c r="J132" s="34"/>
      <c r="K132" s="34"/>
    </row>
    <row r="133" spans="2:11" ht="12.75">
      <c r="B133" s="40" t="s">
        <v>424</v>
      </c>
      <c r="C133" s="36" t="s">
        <v>439</v>
      </c>
      <c r="D133" s="31" t="s">
        <v>425</v>
      </c>
      <c r="E133" s="31"/>
      <c r="F133" s="34">
        <f t="shared" si="2"/>
        <v>244.3</v>
      </c>
      <c r="G133" s="34"/>
      <c r="H133" s="34">
        <f>H134</f>
        <v>244.3</v>
      </c>
      <c r="I133" s="34"/>
      <c r="J133" s="34"/>
      <c r="K133" s="34"/>
    </row>
    <row r="134" spans="2:11" ht="12.75">
      <c r="B134" s="40" t="s">
        <v>313</v>
      </c>
      <c r="C134" s="36" t="s">
        <v>439</v>
      </c>
      <c r="D134" s="31" t="s">
        <v>425</v>
      </c>
      <c r="E134" s="31" t="s">
        <v>334</v>
      </c>
      <c r="F134" s="34">
        <f t="shared" si="2"/>
        <v>244.3</v>
      </c>
      <c r="G134" s="34"/>
      <c r="H134" s="34">
        <v>244.3</v>
      </c>
      <c r="I134" s="34"/>
      <c r="J134" s="34"/>
      <c r="K134" s="34"/>
    </row>
    <row r="135" spans="2:11" ht="12.75">
      <c r="B135" s="40" t="s">
        <v>429</v>
      </c>
      <c r="C135" s="36" t="s">
        <v>439</v>
      </c>
      <c r="D135" s="31" t="s">
        <v>103</v>
      </c>
      <c r="E135" s="36"/>
      <c r="F135" s="34">
        <f t="shared" si="2"/>
        <v>90.4</v>
      </c>
      <c r="G135" s="34"/>
      <c r="H135" s="34">
        <f>H136</f>
        <v>90.4</v>
      </c>
      <c r="I135" s="34"/>
      <c r="J135" s="34"/>
      <c r="K135" s="34"/>
    </row>
    <row r="136" spans="2:11" ht="12.75">
      <c r="B136" s="40" t="s">
        <v>313</v>
      </c>
      <c r="C136" s="36" t="s">
        <v>439</v>
      </c>
      <c r="D136" s="31" t="s">
        <v>103</v>
      </c>
      <c r="E136" s="36" t="s">
        <v>334</v>
      </c>
      <c r="F136" s="34">
        <f t="shared" si="2"/>
        <v>90.4</v>
      </c>
      <c r="G136" s="34"/>
      <c r="H136" s="34">
        <v>90.4</v>
      </c>
      <c r="I136" s="34"/>
      <c r="J136" s="34"/>
      <c r="K136" s="34"/>
    </row>
    <row r="137" spans="2:11" ht="12.75">
      <c r="B137" s="40" t="s">
        <v>637</v>
      </c>
      <c r="C137" s="53" t="s">
        <v>243</v>
      </c>
      <c r="D137" s="31"/>
      <c r="E137" s="31"/>
      <c r="F137" s="34">
        <f t="shared" si="2"/>
        <v>75</v>
      </c>
      <c r="G137" s="34"/>
      <c r="H137" s="34">
        <f>H138</f>
        <v>75</v>
      </c>
      <c r="I137" s="34"/>
      <c r="J137" s="34"/>
      <c r="K137" s="34"/>
    </row>
    <row r="138" spans="2:11" ht="12.75">
      <c r="B138" s="40" t="s">
        <v>429</v>
      </c>
      <c r="C138" s="53" t="s">
        <v>243</v>
      </c>
      <c r="D138" s="31" t="s">
        <v>103</v>
      </c>
      <c r="E138" s="31"/>
      <c r="F138" s="34">
        <f t="shared" si="2"/>
        <v>75</v>
      </c>
      <c r="G138" s="34"/>
      <c r="H138" s="34">
        <f>H139+H140</f>
        <v>75</v>
      </c>
      <c r="I138" s="34"/>
      <c r="J138" s="34"/>
      <c r="K138" s="34"/>
    </row>
    <row r="139" spans="2:11" ht="12.75">
      <c r="B139" s="40" t="s">
        <v>312</v>
      </c>
      <c r="C139" s="53" t="s">
        <v>243</v>
      </c>
      <c r="D139" s="31" t="s">
        <v>103</v>
      </c>
      <c r="E139" s="31" t="s">
        <v>333</v>
      </c>
      <c r="F139" s="34">
        <f t="shared" si="2"/>
        <v>45</v>
      </c>
      <c r="G139" s="34"/>
      <c r="H139" s="34">
        <v>45</v>
      </c>
      <c r="I139" s="34"/>
      <c r="J139" s="34"/>
      <c r="K139" s="34"/>
    </row>
    <row r="140" spans="2:11" ht="12.75">
      <c r="B140" s="40" t="s">
        <v>326</v>
      </c>
      <c r="C140" s="53" t="s">
        <v>243</v>
      </c>
      <c r="D140" s="31" t="s">
        <v>103</v>
      </c>
      <c r="E140" s="31" t="s">
        <v>385</v>
      </c>
      <c r="F140" s="34">
        <f t="shared" si="2"/>
        <v>30</v>
      </c>
      <c r="G140" s="34"/>
      <c r="H140" s="34">
        <v>30</v>
      </c>
      <c r="I140" s="34"/>
      <c r="J140" s="34"/>
      <c r="K140" s="34"/>
    </row>
    <row r="141" spans="2:11" ht="12.75">
      <c r="B141" s="40" t="s">
        <v>507</v>
      </c>
      <c r="C141" s="53" t="s">
        <v>508</v>
      </c>
      <c r="D141" s="31"/>
      <c r="E141" s="31"/>
      <c r="F141" s="34">
        <f t="shared" si="2"/>
        <v>13514.4</v>
      </c>
      <c r="G141" s="34"/>
      <c r="H141" s="34">
        <f>H142</f>
        <v>13514.4</v>
      </c>
      <c r="I141" s="34"/>
      <c r="J141" s="34"/>
      <c r="K141" s="34"/>
    </row>
    <row r="142" spans="2:11" ht="12.75">
      <c r="B142" s="40" t="s">
        <v>499</v>
      </c>
      <c r="C142" s="53" t="s">
        <v>508</v>
      </c>
      <c r="D142" s="31" t="s">
        <v>500</v>
      </c>
      <c r="E142" s="31"/>
      <c r="F142" s="34">
        <f t="shared" si="2"/>
        <v>13514.4</v>
      </c>
      <c r="G142" s="34"/>
      <c r="H142" s="34">
        <f>H143</f>
        <v>13514.4</v>
      </c>
      <c r="I142" s="34"/>
      <c r="J142" s="34"/>
      <c r="K142" s="34"/>
    </row>
    <row r="143" spans="2:11" ht="12.75">
      <c r="B143" s="40" t="s">
        <v>317</v>
      </c>
      <c r="C143" s="53" t="s">
        <v>508</v>
      </c>
      <c r="D143" s="31" t="s">
        <v>500</v>
      </c>
      <c r="E143" s="31" t="s">
        <v>377</v>
      </c>
      <c r="F143" s="34">
        <f t="shared" si="2"/>
        <v>13514.4</v>
      </c>
      <c r="G143" s="34"/>
      <c r="H143" s="34">
        <v>13514.4</v>
      </c>
      <c r="I143" s="34"/>
      <c r="J143" s="34"/>
      <c r="K143" s="34"/>
    </row>
    <row r="144" spans="2:11" s="39" customFormat="1" ht="12.75">
      <c r="B144" s="40" t="s">
        <v>656</v>
      </c>
      <c r="C144" s="53" t="s">
        <v>516</v>
      </c>
      <c r="D144" s="31"/>
      <c r="E144" s="31"/>
      <c r="F144" s="34">
        <f t="shared" si="2"/>
        <v>23531.3</v>
      </c>
      <c r="G144" s="34"/>
      <c r="H144" s="34">
        <f>H145</f>
        <v>23531.3</v>
      </c>
      <c r="I144" s="34"/>
      <c r="J144" s="34"/>
      <c r="K144" s="32"/>
    </row>
    <row r="145" spans="2:11" s="39" customFormat="1" ht="12.75">
      <c r="B145" s="40" t="s">
        <v>499</v>
      </c>
      <c r="C145" s="53" t="s">
        <v>516</v>
      </c>
      <c r="D145" s="31" t="s">
        <v>500</v>
      </c>
      <c r="E145" s="31"/>
      <c r="F145" s="34">
        <f t="shared" si="2"/>
        <v>23531.3</v>
      </c>
      <c r="G145" s="34"/>
      <c r="H145" s="34">
        <f>H146</f>
        <v>23531.3</v>
      </c>
      <c r="I145" s="34"/>
      <c r="J145" s="34"/>
      <c r="K145" s="32"/>
    </row>
    <row r="146" spans="2:11" s="39" customFormat="1" ht="12.75">
      <c r="B146" s="40" t="s">
        <v>318</v>
      </c>
      <c r="C146" s="53" t="s">
        <v>516</v>
      </c>
      <c r="D146" s="31" t="s">
        <v>500</v>
      </c>
      <c r="E146" s="31" t="s">
        <v>378</v>
      </c>
      <c r="F146" s="34">
        <f t="shared" si="2"/>
        <v>23531.3</v>
      </c>
      <c r="G146" s="34"/>
      <c r="H146" s="34">
        <v>23531.3</v>
      </c>
      <c r="I146" s="34"/>
      <c r="J146" s="34"/>
      <c r="K146" s="32"/>
    </row>
    <row r="147" spans="2:11" s="39" customFormat="1" ht="12.75">
      <c r="B147" s="40" t="s">
        <v>657</v>
      </c>
      <c r="C147" s="53" t="s">
        <v>517</v>
      </c>
      <c r="D147" s="31"/>
      <c r="E147" s="31"/>
      <c r="F147" s="34">
        <f t="shared" si="2"/>
        <v>7451.6</v>
      </c>
      <c r="G147" s="34"/>
      <c r="H147" s="34">
        <f>H148</f>
        <v>7451.6</v>
      </c>
      <c r="I147" s="34"/>
      <c r="J147" s="34"/>
      <c r="K147" s="32"/>
    </row>
    <row r="148" spans="2:11" s="39" customFormat="1" ht="12.75">
      <c r="B148" s="40" t="s">
        <v>499</v>
      </c>
      <c r="C148" s="53" t="s">
        <v>517</v>
      </c>
      <c r="D148" s="31" t="s">
        <v>500</v>
      </c>
      <c r="E148" s="31"/>
      <c r="F148" s="34">
        <f t="shared" si="2"/>
        <v>7451.6</v>
      </c>
      <c r="G148" s="34"/>
      <c r="H148" s="34">
        <f>H149</f>
        <v>7451.6</v>
      </c>
      <c r="I148" s="34"/>
      <c r="J148" s="34"/>
      <c r="K148" s="32"/>
    </row>
    <row r="149" spans="2:11" s="39" customFormat="1" ht="12.75">
      <c r="B149" s="40" t="s">
        <v>318</v>
      </c>
      <c r="C149" s="53" t="s">
        <v>517</v>
      </c>
      <c r="D149" s="31" t="s">
        <v>500</v>
      </c>
      <c r="E149" s="31" t="s">
        <v>378</v>
      </c>
      <c r="F149" s="34">
        <f t="shared" si="2"/>
        <v>7451.6</v>
      </c>
      <c r="G149" s="56"/>
      <c r="H149" s="56">
        <v>7451.6</v>
      </c>
      <c r="I149" s="34"/>
      <c r="J149" s="34"/>
      <c r="K149" s="32"/>
    </row>
    <row r="150" spans="2:11" ht="25.5">
      <c r="B150" s="40" t="s">
        <v>659</v>
      </c>
      <c r="C150" s="31" t="s">
        <v>595</v>
      </c>
      <c r="D150" s="31"/>
      <c r="E150" s="31"/>
      <c r="F150" s="34">
        <f t="shared" si="2"/>
        <v>1189.7</v>
      </c>
      <c r="G150" s="34"/>
      <c r="H150" s="34">
        <f>H151+H153+H155</f>
        <v>1189.7</v>
      </c>
      <c r="I150" s="34"/>
      <c r="J150" s="34"/>
      <c r="K150" s="34"/>
    </row>
    <row r="151" spans="2:11" ht="12.75">
      <c r="B151" s="40" t="s">
        <v>417</v>
      </c>
      <c r="C151" s="31" t="s">
        <v>595</v>
      </c>
      <c r="D151" s="31" t="s">
        <v>217</v>
      </c>
      <c r="E151" s="31"/>
      <c r="F151" s="34">
        <f t="shared" si="2"/>
        <v>981.6</v>
      </c>
      <c r="G151" s="34"/>
      <c r="H151" s="34">
        <f>H152</f>
        <v>981.6</v>
      </c>
      <c r="I151" s="34"/>
      <c r="J151" s="34"/>
      <c r="K151" s="34"/>
    </row>
    <row r="152" spans="2:11" ht="12.75">
      <c r="B152" s="40" t="s">
        <v>319</v>
      </c>
      <c r="C152" s="31" t="s">
        <v>595</v>
      </c>
      <c r="D152" s="31" t="s">
        <v>217</v>
      </c>
      <c r="E152" s="31" t="s">
        <v>380</v>
      </c>
      <c r="F152" s="34">
        <f t="shared" si="2"/>
        <v>981.6</v>
      </c>
      <c r="G152" s="34"/>
      <c r="H152" s="34">
        <v>981.6</v>
      </c>
      <c r="I152" s="34"/>
      <c r="J152" s="34"/>
      <c r="K152" s="34"/>
    </row>
    <row r="153" spans="2:11" ht="12.75">
      <c r="B153" s="40" t="s">
        <v>424</v>
      </c>
      <c r="C153" s="31" t="s">
        <v>595</v>
      </c>
      <c r="D153" s="31" t="s">
        <v>425</v>
      </c>
      <c r="E153" s="31"/>
      <c r="F153" s="34">
        <f t="shared" si="2"/>
        <v>206.1</v>
      </c>
      <c r="G153" s="34"/>
      <c r="H153" s="41">
        <f>H154</f>
        <v>206.1</v>
      </c>
      <c r="I153" s="34"/>
      <c r="J153" s="34"/>
      <c r="K153" s="34"/>
    </row>
    <row r="154" spans="2:11" ht="12.75">
      <c r="B154" s="40" t="s">
        <v>319</v>
      </c>
      <c r="C154" s="31" t="s">
        <v>595</v>
      </c>
      <c r="D154" s="31" t="s">
        <v>425</v>
      </c>
      <c r="E154" s="31" t="s">
        <v>380</v>
      </c>
      <c r="F154" s="34">
        <f t="shared" si="2"/>
        <v>206.1</v>
      </c>
      <c r="G154" s="34"/>
      <c r="H154" s="41">
        <v>206.1</v>
      </c>
      <c r="I154" s="34"/>
      <c r="J154" s="34"/>
      <c r="K154" s="34"/>
    </row>
    <row r="155" spans="2:11" ht="12.75">
      <c r="B155" s="40" t="s">
        <v>429</v>
      </c>
      <c r="C155" s="31" t="s">
        <v>595</v>
      </c>
      <c r="D155" s="31" t="s">
        <v>103</v>
      </c>
      <c r="E155" s="31"/>
      <c r="F155" s="34">
        <f t="shared" si="2"/>
        <v>2</v>
      </c>
      <c r="G155" s="34"/>
      <c r="H155" s="41">
        <f>H156</f>
        <v>2</v>
      </c>
      <c r="I155" s="34"/>
      <c r="J155" s="34"/>
      <c r="K155" s="34"/>
    </row>
    <row r="156" spans="2:11" ht="12.75">
      <c r="B156" s="40" t="s">
        <v>319</v>
      </c>
      <c r="C156" s="31" t="s">
        <v>595</v>
      </c>
      <c r="D156" s="31" t="s">
        <v>103</v>
      </c>
      <c r="E156" s="31" t="s">
        <v>380</v>
      </c>
      <c r="F156" s="34">
        <f t="shared" si="2"/>
        <v>2</v>
      </c>
      <c r="G156" s="34"/>
      <c r="H156" s="41">
        <v>2</v>
      </c>
      <c r="I156" s="34"/>
      <c r="J156" s="34"/>
      <c r="K156" s="34"/>
    </row>
    <row r="157" spans="2:11" ht="12.75">
      <c r="B157" s="40" t="s">
        <v>660</v>
      </c>
      <c r="C157" s="31" t="s">
        <v>596</v>
      </c>
      <c r="D157" s="31"/>
      <c r="E157" s="31"/>
      <c r="F157" s="34">
        <f t="shared" si="2"/>
        <v>3478.7</v>
      </c>
      <c r="G157" s="34">
        <f>G158</f>
        <v>911.5</v>
      </c>
      <c r="H157" s="34">
        <f>H158</f>
        <v>2567.2</v>
      </c>
      <c r="I157" s="34"/>
      <c r="J157" s="34"/>
      <c r="K157" s="34"/>
    </row>
    <row r="158" spans="2:11" ht="12.75">
      <c r="B158" s="40" t="s">
        <v>499</v>
      </c>
      <c r="C158" s="31" t="s">
        <v>596</v>
      </c>
      <c r="D158" s="31" t="s">
        <v>500</v>
      </c>
      <c r="E158" s="31"/>
      <c r="F158" s="34">
        <f t="shared" si="2"/>
        <v>3478.7</v>
      </c>
      <c r="G158" s="34">
        <f>G159</f>
        <v>911.5</v>
      </c>
      <c r="H158" s="34">
        <f>H159</f>
        <v>2567.2</v>
      </c>
      <c r="I158" s="34"/>
      <c r="J158" s="34"/>
      <c r="K158" s="34"/>
    </row>
    <row r="159" spans="2:11" ht="12.75">
      <c r="B159" s="40" t="s">
        <v>321</v>
      </c>
      <c r="C159" s="31" t="s">
        <v>596</v>
      </c>
      <c r="D159" s="31" t="s">
        <v>500</v>
      </c>
      <c r="E159" s="31" t="s">
        <v>382</v>
      </c>
      <c r="F159" s="34">
        <f t="shared" si="2"/>
        <v>3478.7</v>
      </c>
      <c r="G159" s="34">
        <v>911.5</v>
      </c>
      <c r="H159" s="34">
        <v>2567.2</v>
      </c>
      <c r="I159" s="34"/>
      <c r="J159" s="34"/>
      <c r="K159" s="34"/>
    </row>
    <row r="160" spans="2:11" ht="12.75">
      <c r="B160" s="40" t="s">
        <v>661</v>
      </c>
      <c r="C160" s="31" t="s">
        <v>597</v>
      </c>
      <c r="D160" s="31"/>
      <c r="E160" s="31"/>
      <c r="F160" s="34">
        <f t="shared" si="2"/>
        <v>4233.5</v>
      </c>
      <c r="G160" s="34">
        <f>G161+G163+G165</f>
        <v>1544.7999999999997</v>
      </c>
      <c r="H160" s="34">
        <f>H161+H163+H165</f>
        <v>2688.7000000000003</v>
      </c>
      <c r="I160" s="34"/>
      <c r="J160" s="34"/>
      <c r="K160" s="34"/>
    </row>
    <row r="161" spans="2:11" ht="12.75">
      <c r="B161" s="40" t="s">
        <v>417</v>
      </c>
      <c r="C161" s="31" t="s">
        <v>597</v>
      </c>
      <c r="D161" s="31" t="s">
        <v>217</v>
      </c>
      <c r="E161" s="31"/>
      <c r="F161" s="34">
        <f t="shared" si="2"/>
        <v>3755.3</v>
      </c>
      <c r="G161" s="34">
        <f>G162</f>
        <v>1092.3</v>
      </c>
      <c r="H161" s="34">
        <f>H162</f>
        <v>2663</v>
      </c>
      <c r="I161" s="34"/>
      <c r="J161" s="34"/>
      <c r="K161" s="34"/>
    </row>
    <row r="162" spans="2:11" ht="12.75">
      <c r="B162" s="40" t="s">
        <v>321</v>
      </c>
      <c r="C162" s="31" t="s">
        <v>597</v>
      </c>
      <c r="D162" s="31" t="s">
        <v>217</v>
      </c>
      <c r="E162" s="31" t="s">
        <v>382</v>
      </c>
      <c r="F162" s="34">
        <f t="shared" si="2"/>
        <v>3755.3</v>
      </c>
      <c r="G162" s="34">
        <v>1092.3</v>
      </c>
      <c r="H162" s="41">
        <v>2663</v>
      </c>
      <c r="I162" s="34"/>
      <c r="J162" s="34"/>
      <c r="K162" s="34"/>
    </row>
    <row r="163" spans="2:11" ht="12.75">
      <c r="B163" s="40" t="s">
        <v>424</v>
      </c>
      <c r="C163" s="31" t="s">
        <v>597</v>
      </c>
      <c r="D163" s="31" t="s">
        <v>425</v>
      </c>
      <c r="E163" s="31"/>
      <c r="F163" s="34">
        <f t="shared" si="2"/>
        <v>467.7</v>
      </c>
      <c r="G163" s="34">
        <f>G164</f>
        <v>443.4</v>
      </c>
      <c r="H163" s="34">
        <f>H164</f>
        <v>24.3</v>
      </c>
      <c r="I163" s="34"/>
      <c r="J163" s="34"/>
      <c r="K163" s="34"/>
    </row>
    <row r="164" spans="2:11" ht="12.75">
      <c r="B164" s="40" t="s">
        <v>321</v>
      </c>
      <c r="C164" s="31" t="s">
        <v>597</v>
      </c>
      <c r="D164" s="31" t="s">
        <v>425</v>
      </c>
      <c r="E164" s="31" t="s">
        <v>382</v>
      </c>
      <c r="F164" s="34">
        <f t="shared" si="2"/>
        <v>467.7</v>
      </c>
      <c r="G164" s="34">
        <v>443.4</v>
      </c>
      <c r="H164" s="34">
        <v>24.3</v>
      </c>
      <c r="I164" s="34"/>
      <c r="J164" s="34"/>
      <c r="K164" s="34"/>
    </row>
    <row r="165" spans="2:11" ht="12.75">
      <c r="B165" s="50" t="s">
        <v>429</v>
      </c>
      <c r="C165" s="31" t="s">
        <v>597</v>
      </c>
      <c r="D165" s="31" t="s">
        <v>103</v>
      </c>
      <c r="E165" s="31"/>
      <c r="F165" s="34">
        <f t="shared" si="2"/>
        <v>10.5</v>
      </c>
      <c r="G165" s="34">
        <f>G166</f>
        <v>9.1</v>
      </c>
      <c r="H165" s="34">
        <f>H166</f>
        <v>1.4</v>
      </c>
      <c r="I165" s="34"/>
      <c r="J165" s="34"/>
      <c r="K165" s="34"/>
    </row>
    <row r="166" spans="2:11" ht="12.75">
      <c r="B166" s="40" t="s">
        <v>321</v>
      </c>
      <c r="C166" s="31" t="s">
        <v>597</v>
      </c>
      <c r="D166" s="31" t="s">
        <v>103</v>
      </c>
      <c r="E166" s="31" t="s">
        <v>382</v>
      </c>
      <c r="F166" s="34">
        <f t="shared" si="2"/>
        <v>10.5</v>
      </c>
      <c r="G166" s="34">
        <v>9.1</v>
      </c>
      <c r="H166" s="34">
        <v>1.4</v>
      </c>
      <c r="I166" s="34"/>
      <c r="J166" s="34"/>
      <c r="K166" s="34"/>
    </row>
    <row r="167" spans="2:11" ht="12.75">
      <c r="B167" s="40" t="s">
        <v>662</v>
      </c>
      <c r="C167" s="31" t="s">
        <v>598</v>
      </c>
      <c r="D167" s="31"/>
      <c r="E167" s="31"/>
      <c r="F167" s="34">
        <f t="shared" si="2"/>
        <v>2040</v>
      </c>
      <c r="G167" s="34"/>
      <c r="H167" s="34">
        <f>H168</f>
        <v>2040</v>
      </c>
      <c r="I167" s="34"/>
      <c r="J167" s="34"/>
      <c r="K167" s="34"/>
    </row>
    <row r="168" spans="2:11" ht="12.75">
      <c r="B168" s="40" t="s">
        <v>538</v>
      </c>
      <c r="C168" s="31" t="s">
        <v>598</v>
      </c>
      <c r="D168" s="31" t="s">
        <v>599</v>
      </c>
      <c r="E168" s="31"/>
      <c r="F168" s="34">
        <f t="shared" si="2"/>
        <v>2040</v>
      </c>
      <c r="G168" s="34"/>
      <c r="H168" s="34">
        <f>H169</f>
        <v>2040</v>
      </c>
      <c r="I168" s="34"/>
      <c r="J168" s="34"/>
      <c r="K168" s="34"/>
    </row>
    <row r="169" spans="2:11" ht="12.75">
      <c r="B169" s="40" t="s">
        <v>332</v>
      </c>
      <c r="C169" s="31" t="s">
        <v>598</v>
      </c>
      <c r="D169" s="31" t="s">
        <v>599</v>
      </c>
      <c r="E169" s="31" t="s">
        <v>384</v>
      </c>
      <c r="F169" s="34">
        <f aca="true" t="shared" si="3" ref="F169:F256">H169+I169+J169+G169</f>
        <v>2040</v>
      </c>
      <c r="G169" s="34"/>
      <c r="H169" s="34">
        <v>2040</v>
      </c>
      <c r="I169" s="34"/>
      <c r="J169" s="34"/>
      <c r="K169" s="34"/>
    </row>
    <row r="170" spans="2:11" ht="12.75">
      <c r="B170" s="40" t="s">
        <v>663</v>
      </c>
      <c r="C170" s="65" t="s">
        <v>600</v>
      </c>
      <c r="D170" s="31"/>
      <c r="E170" s="31"/>
      <c r="F170" s="34">
        <f t="shared" si="3"/>
        <v>102</v>
      </c>
      <c r="G170" s="34"/>
      <c r="H170" s="34">
        <f>H171</f>
        <v>102</v>
      </c>
      <c r="I170" s="34"/>
      <c r="J170" s="34"/>
      <c r="K170" s="34"/>
    </row>
    <row r="171" spans="2:11" ht="12.75">
      <c r="B171" s="40" t="s">
        <v>499</v>
      </c>
      <c r="C171" s="65" t="s">
        <v>600</v>
      </c>
      <c r="D171" s="31" t="s">
        <v>500</v>
      </c>
      <c r="E171" s="31"/>
      <c r="F171" s="34">
        <f t="shared" si="3"/>
        <v>102</v>
      </c>
      <c r="G171" s="34"/>
      <c r="H171" s="34">
        <f>H172</f>
        <v>102</v>
      </c>
      <c r="I171" s="34"/>
      <c r="J171" s="34"/>
      <c r="K171" s="34"/>
    </row>
    <row r="172" spans="2:11" ht="12.75">
      <c r="B172" s="40" t="s">
        <v>326</v>
      </c>
      <c r="C172" s="65" t="s">
        <v>600</v>
      </c>
      <c r="D172" s="31">
        <v>600</v>
      </c>
      <c r="E172" s="31" t="s">
        <v>385</v>
      </c>
      <c r="F172" s="34">
        <f t="shared" si="3"/>
        <v>102</v>
      </c>
      <c r="G172" s="34"/>
      <c r="H172" s="34">
        <v>102</v>
      </c>
      <c r="I172" s="34"/>
      <c r="J172" s="34"/>
      <c r="K172" s="34"/>
    </row>
    <row r="173" spans="2:11" ht="12.75">
      <c r="B173" s="40" t="s">
        <v>9</v>
      </c>
      <c r="C173" s="31" t="s">
        <v>616</v>
      </c>
      <c r="D173" s="31"/>
      <c r="E173" s="31"/>
      <c r="F173" s="34">
        <f t="shared" si="3"/>
        <v>648.8</v>
      </c>
      <c r="G173" s="34"/>
      <c r="H173" s="34">
        <f>H174</f>
        <v>648.8</v>
      </c>
      <c r="I173" s="34"/>
      <c r="J173" s="34"/>
      <c r="K173" s="34"/>
    </row>
    <row r="174" spans="2:11" ht="12.75">
      <c r="B174" s="40" t="s">
        <v>258</v>
      </c>
      <c r="C174" s="31" t="s">
        <v>616</v>
      </c>
      <c r="D174" s="31" t="s">
        <v>492</v>
      </c>
      <c r="E174" s="31"/>
      <c r="F174" s="34">
        <f t="shared" si="3"/>
        <v>648.8</v>
      </c>
      <c r="G174" s="34"/>
      <c r="H174" s="34">
        <f>H175</f>
        <v>648.8</v>
      </c>
      <c r="I174" s="34"/>
      <c r="J174" s="34"/>
      <c r="K174" s="34"/>
    </row>
    <row r="175" spans="2:11" ht="12.75">
      <c r="B175" s="40" t="s">
        <v>345</v>
      </c>
      <c r="C175" s="31" t="s">
        <v>616</v>
      </c>
      <c r="D175" s="31" t="s">
        <v>492</v>
      </c>
      <c r="E175" s="31" t="s">
        <v>344</v>
      </c>
      <c r="F175" s="34">
        <f t="shared" si="3"/>
        <v>648.8</v>
      </c>
      <c r="G175" s="34"/>
      <c r="H175" s="34">
        <v>648.8</v>
      </c>
      <c r="I175" s="34"/>
      <c r="J175" s="34"/>
      <c r="K175" s="34"/>
    </row>
    <row r="176" spans="2:11" ht="12.75">
      <c r="B176" s="40" t="s">
        <v>7</v>
      </c>
      <c r="C176" s="31" t="s">
        <v>247</v>
      </c>
      <c r="D176" s="31"/>
      <c r="E176" s="31"/>
      <c r="F176" s="34">
        <f t="shared" si="3"/>
        <v>10.4</v>
      </c>
      <c r="G176" s="34"/>
      <c r="H176" s="34">
        <f>H177</f>
        <v>10.4</v>
      </c>
      <c r="I176" s="34"/>
      <c r="J176" s="34"/>
      <c r="K176" s="34"/>
    </row>
    <row r="177" spans="2:11" ht="12.75">
      <c r="B177" s="192" t="s">
        <v>613</v>
      </c>
      <c r="C177" s="31" t="s">
        <v>247</v>
      </c>
      <c r="D177" s="31" t="s">
        <v>614</v>
      </c>
      <c r="E177" s="31"/>
      <c r="F177" s="34">
        <f t="shared" si="3"/>
        <v>10.4</v>
      </c>
      <c r="G177" s="34"/>
      <c r="H177" s="34">
        <f>H178</f>
        <v>10.4</v>
      </c>
      <c r="I177" s="34"/>
      <c r="J177" s="34"/>
      <c r="K177" s="34"/>
    </row>
    <row r="178" spans="2:11" ht="12.75">
      <c r="B178" s="40" t="s">
        <v>53</v>
      </c>
      <c r="C178" s="31" t="s">
        <v>247</v>
      </c>
      <c r="D178" s="31" t="s">
        <v>614</v>
      </c>
      <c r="E178" s="31" t="s">
        <v>52</v>
      </c>
      <c r="F178" s="34">
        <f t="shared" si="3"/>
        <v>10.4</v>
      </c>
      <c r="G178" s="34"/>
      <c r="H178" s="34">
        <v>10.4</v>
      </c>
      <c r="I178" s="34"/>
      <c r="J178" s="34"/>
      <c r="K178" s="34"/>
    </row>
    <row r="179" spans="2:11" ht="12.75">
      <c r="B179" s="40" t="s">
        <v>119</v>
      </c>
      <c r="C179" s="31" t="s">
        <v>118</v>
      </c>
      <c r="D179" s="31"/>
      <c r="E179" s="31"/>
      <c r="F179" s="34">
        <f t="shared" si="3"/>
        <v>60</v>
      </c>
      <c r="G179" s="34"/>
      <c r="H179" s="34">
        <f>H180</f>
        <v>60</v>
      </c>
      <c r="I179" s="34"/>
      <c r="J179" s="34"/>
      <c r="K179" s="34"/>
    </row>
    <row r="180" spans="2:11" ht="12.75">
      <c r="B180" s="40" t="s">
        <v>499</v>
      </c>
      <c r="C180" s="31" t="s">
        <v>118</v>
      </c>
      <c r="D180" s="31" t="s">
        <v>500</v>
      </c>
      <c r="E180" s="31"/>
      <c r="F180" s="34">
        <f t="shared" si="3"/>
        <v>60</v>
      </c>
      <c r="G180" s="34"/>
      <c r="H180" s="34">
        <f>H181</f>
        <v>60</v>
      </c>
      <c r="I180" s="34"/>
      <c r="J180" s="34"/>
      <c r="K180" s="34"/>
    </row>
    <row r="181" spans="2:11" ht="12.75">
      <c r="B181" s="40" t="s">
        <v>318</v>
      </c>
      <c r="C181" s="31" t="s">
        <v>118</v>
      </c>
      <c r="D181" s="31" t="s">
        <v>500</v>
      </c>
      <c r="E181" s="31" t="s">
        <v>378</v>
      </c>
      <c r="F181" s="34">
        <f t="shared" si="3"/>
        <v>60</v>
      </c>
      <c r="G181" s="34"/>
      <c r="H181" s="34">
        <v>60</v>
      </c>
      <c r="I181" s="34"/>
      <c r="J181" s="34"/>
      <c r="K181" s="34"/>
    </row>
    <row r="182" spans="2:11" ht="12.75">
      <c r="B182" s="40" t="s">
        <v>366</v>
      </c>
      <c r="C182" s="72" t="s">
        <v>645</v>
      </c>
      <c r="D182" s="19"/>
      <c r="E182" s="31"/>
      <c r="F182" s="34">
        <f t="shared" si="3"/>
        <v>80.4</v>
      </c>
      <c r="G182" s="34"/>
      <c r="H182" s="34">
        <f>H183</f>
        <v>80.4</v>
      </c>
      <c r="I182" s="34"/>
      <c r="J182" s="34"/>
      <c r="K182" s="34"/>
    </row>
    <row r="183" spans="2:11" ht="12.75">
      <c r="B183" s="40" t="s">
        <v>499</v>
      </c>
      <c r="C183" s="72" t="s">
        <v>645</v>
      </c>
      <c r="D183" s="19">
        <v>600</v>
      </c>
      <c r="E183" s="31"/>
      <c r="F183" s="34">
        <f t="shared" si="3"/>
        <v>80.4</v>
      </c>
      <c r="G183" s="34"/>
      <c r="H183" s="34">
        <f>H184</f>
        <v>80.4</v>
      </c>
      <c r="I183" s="34"/>
      <c r="J183" s="34"/>
      <c r="K183" s="34"/>
    </row>
    <row r="184" spans="2:11" ht="12.75">
      <c r="B184" s="40" t="s">
        <v>317</v>
      </c>
      <c r="C184" s="72" t="s">
        <v>645</v>
      </c>
      <c r="D184" s="19">
        <v>600</v>
      </c>
      <c r="E184" s="31" t="s">
        <v>377</v>
      </c>
      <c r="F184" s="34">
        <f t="shared" si="3"/>
        <v>80.4</v>
      </c>
      <c r="G184" s="34"/>
      <c r="H184" s="34">
        <v>80.4</v>
      </c>
      <c r="I184" s="34"/>
      <c r="J184" s="34"/>
      <c r="K184" s="34"/>
    </row>
    <row r="185" spans="2:11" ht="12.75">
      <c r="B185" s="40" t="s">
        <v>188</v>
      </c>
      <c r="C185" s="31" t="s">
        <v>189</v>
      </c>
      <c r="D185" s="31"/>
      <c r="E185" s="37"/>
      <c r="F185" s="34">
        <f t="shared" si="3"/>
        <v>100</v>
      </c>
      <c r="G185" s="34"/>
      <c r="H185" s="34">
        <f>H186</f>
        <v>100</v>
      </c>
      <c r="I185" s="34"/>
      <c r="J185" s="34"/>
      <c r="K185" s="34"/>
    </row>
    <row r="186" spans="2:11" ht="12.75">
      <c r="B186" s="40" t="s">
        <v>424</v>
      </c>
      <c r="C186" s="31" t="s">
        <v>189</v>
      </c>
      <c r="D186" s="31" t="s">
        <v>425</v>
      </c>
      <c r="E186" s="37"/>
      <c r="F186" s="34">
        <f t="shared" si="3"/>
        <v>100</v>
      </c>
      <c r="G186" s="34"/>
      <c r="H186" s="34">
        <f>H187</f>
        <v>100</v>
      </c>
      <c r="I186" s="34"/>
      <c r="J186" s="34"/>
      <c r="K186" s="34"/>
    </row>
    <row r="187" spans="2:11" ht="12.75">
      <c r="B187" s="40" t="s">
        <v>463</v>
      </c>
      <c r="C187" s="31" t="s">
        <v>189</v>
      </c>
      <c r="D187" s="31" t="s">
        <v>425</v>
      </c>
      <c r="E187" s="37" t="s">
        <v>462</v>
      </c>
      <c r="F187" s="34">
        <f t="shared" si="3"/>
        <v>100</v>
      </c>
      <c r="G187" s="34"/>
      <c r="H187" s="34">
        <v>100</v>
      </c>
      <c r="I187" s="34"/>
      <c r="J187" s="34"/>
      <c r="K187" s="34"/>
    </row>
    <row r="188" spans="2:11" ht="12.75">
      <c r="B188" s="40" t="s">
        <v>654</v>
      </c>
      <c r="C188" s="31" t="s">
        <v>653</v>
      </c>
      <c r="D188" s="31"/>
      <c r="E188" s="31"/>
      <c r="F188" s="34">
        <f t="shared" si="3"/>
        <v>25.4</v>
      </c>
      <c r="G188" s="34"/>
      <c r="H188" s="34">
        <f>H189</f>
        <v>25.4</v>
      </c>
      <c r="I188" s="34"/>
      <c r="J188" s="34"/>
      <c r="K188" s="34"/>
    </row>
    <row r="189" spans="2:11" ht="12.75">
      <c r="B189" s="40" t="s">
        <v>499</v>
      </c>
      <c r="C189" s="31" t="s">
        <v>653</v>
      </c>
      <c r="D189" s="31" t="s">
        <v>500</v>
      </c>
      <c r="E189" s="31"/>
      <c r="F189" s="34">
        <f t="shared" si="3"/>
        <v>25.4</v>
      </c>
      <c r="G189" s="34"/>
      <c r="H189" s="34">
        <f>H190</f>
        <v>25.4</v>
      </c>
      <c r="I189" s="34"/>
      <c r="J189" s="34"/>
      <c r="K189" s="34"/>
    </row>
    <row r="190" spans="2:11" ht="12.75">
      <c r="B190" s="40" t="s">
        <v>318</v>
      </c>
      <c r="C190" s="31" t="s">
        <v>653</v>
      </c>
      <c r="D190" s="31" t="s">
        <v>500</v>
      </c>
      <c r="E190" s="31" t="s">
        <v>378</v>
      </c>
      <c r="F190" s="34">
        <f t="shared" si="3"/>
        <v>25.4</v>
      </c>
      <c r="G190" s="34"/>
      <c r="H190" s="34">
        <v>25.4</v>
      </c>
      <c r="I190" s="34"/>
      <c r="J190" s="34"/>
      <c r="K190" s="34"/>
    </row>
    <row r="191" spans="2:11" ht="25.5">
      <c r="B191" s="193" t="s">
        <v>46</v>
      </c>
      <c r="C191" s="178" t="s">
        <v>47</v>
      </c>
      <c r="D191" s="179"/>
      <c r="E191" s="37"/>
      <c r="F191" s="34">
        <f>H191+I191+J191+G191+K191</f>
        <v>1042.5</v>
      </c>
      <c r="G191" s="34"/>
      <c r="H191" s="34"/>
      <c r="I191" s="34"/>
      <c r="J191" s="34"/>
      <c r="K191" s="34">
        <f>K192</f>
        <v>1042.5</v>
      </c>
    </row>
    <row r="192" spans="2:11" ht="12.75">
      <c r="B192" s="40" t="s">
        <v>429</v>
      </c>
      <c r="C192" s="159" t="s">
        <v>47</v>
      </c>
      <c r="D192" s="180">
        <v>800</v>
      </c>
      <c r="E192" s="31"/>
      <c r="F192" s="34">
        <f>H192+I192+J192+G192+K192</f>
        <v>1042.5</v>
      </c>
      <c r="G192" s="34"/>
      <c r="H192" s="34"/>
      <c r="I192" s="34"/>
      <c r="J192" s="34"/>
      <c r="K192" s="34">
        <f>K193</f>
        <v>1042.5</v>
      </c>
    </row>
    <row r="193" spans="2:11" ht="12.75">
      <c r="B193" s="40" t="s">
        <v>227</v>
      </c>
      <c r="C193" s="159" t="s">
        <v>47</v>
      </c>
      <c r="D193" s="180">
        <v>800</v>
      </c>
      <c r="E193" s="31" t="s">
        <v>226</v>
      </c>
      <c r="F193" s="34">
        <f>H193+I193+J193+G193+K193</f>
        <v>1042.5</v>
      </c>
      <c r="G193" s="34"/>
      <c r="H193" s="34"/>
      <c r="I193" s="34"/>
      <c r="J193" s="34"/>
      <c r="K193" s="34">
        <v>1042.5</v>
      </c>
    </row>
    <row r="194" spans="2:11" ht="12.75">
      <c r="B194" s="191" t="s">
        <v>229</v>
      </c>
      <c r="C194" s="31" t="s">
        <v>228</v>
      </c>
      <c r="D194" s="31"/>
      <c r="E194" s="31"/>
      <c r="F194" s="34">
        <f t="shared" si="3"/>
        <v>747.1</v>
      </c>
      <c r="G194" s="34"/>
      <c r="H194" s="34">
        <f>H195</f>
        <v>261.5</v>
      </c>
      <c r="I194" s="34">
        <f>I195</f>
        <v>485.6</v>
      </c>
      <c r="J194" s="34"/>
      <c r="K194" s="34"/>
    </row>
    <row r="195" spans="2:11" ht="12.75">
      <c r="B195" s="192" t="s">
        <v>429</v>
      </c>
      <c r="C195" s="31" t="s">
        <v>228</v>
      </c>
      <c r="D195" s="181">
        <v>800</v>
      </c>
      <c r="E195" s="31"/>
      <c r="F195" s="34">
        <f t="shared" si="3"/>
        <v>747.1</v>
      </c>
      <c r="G195" s="34"/>
      <c r="H195" s="34">
        <f>H196</f>
        <v>261.5</v>
      </c>
      <c r="I195" s="34">
        <f>I196</f>
        <v>485.6</v>
      </c>
      <c r="J195" s="34"/>
      <c r="K195" s="34"/>
    </row>
    <row r="196" spans="2:11" ht="12.75">
      <c r="B196" s="40" t="s">
        <v>227</v>
      </c>
      <c r="C196" s="31" t="s">
        <v>228</v>
      </c>
      <c r="D196" s="181">
        <v>800</v>
      </c>
      <c r="E196" s="31" t="s">
        <v>226</v>
      </c>
      <c r="F196" s="34">
        <f t="shared" si="3"/>
        <v>747.1</v>
      </c>
      <c r="G196" s="34"/>
      <c r="H196" s="34">
        <v>261.5</v>
      </c>
      <c r="I196" s="34">
        <v>485.6</v>
      </c>
      <c r="J196" s="34"/>
      <c r="K196" s="34"/>
    </row>
    <row r="197" spans="2:11" s="39" customFormat="1" ht="12.75">
      <c r="B197" s="59" t="s">
        <v>442</v>
      </c>
      <c r="C197" s="30" t="s">
        <v>443</v>
      </c>
      <c r="D197" s="30"/>
      <c r="E197" s="30"/>
      <c r="F197" s="32">
        <f t="shared" si="3"/>
        <v>49</v>
      </c>
      <c r="G197" s="32"/>
      <c r="H197" s="32">
        <f>H198</f>
        <v>39</v>
      </c>
      <c r="I197" s="32">
        <f>I198</f>
        <v>10</v>
      </c>
      <c r="J197" s="32"/>
      <c r="K197" s="32"/>
    </row>
    <row r="198" spans="2:11" ht="12.75">
      <c r="B198" s="40" t="s">
        <v>480</v>
      </c>
      <c r="C198" s="31" t="s">
        <v>481</v>
      </c>
      <c r="D198" s="31"/>
      <c r="E198" s="31"/>
      <c r="F198" s="34">
        <f t="shared" si="3"/>
        <v>49</v>
      </c>
      <c r="G198" s="34"/>
      <c r="H198" s="34">
        <f>H202</f>
        <v>39</v>
      </c>
      <c r="I198" s="34">
        <f>I199</f>
        <v>10</v>
      </c>
      <c r="J198" s="34"/>
      <c r="K198" s="34"/>
    </row>
    <row r="199" spans="2:11" s="39" customFormat="1" ht="25.5">
      <c r="B199" s="40" t="s">
        <v>370</v>
      </c>
      <c r="C199" s="31" t="s">
        <v>369</v>
      </c>
      <c r="D199" s="31"/>
      <c r="E199" s="31"/>
      <c r="F199" s="34">
        <f>H199+I199+J199+G199</f>
        <v>10</v>
      </c>
      <c r="G199" s="34"/>
      <c r="H199" s="34"/>
      <c r="I199" s="34">
        <f>I200</f>
        <v>10</v>
      </c>
      <c r="J199" s="32"/>
      <c r="K199" s="32"/>
    </row>
    <row r="200" spans="2:11" s="39" customFormat="1" ht="12.75">
      <c r="B200" s="40" t="s">
        <v>424</v>
      </c>
      <c r="C200" s="31" t="s">
        <v>369</v>
      </c>
      <c r="D200" s="31" t="s">
        <v>425</v>
      </c>
      <c r="E200" s="31"/>
      <c r="F200" s="34">
        <f>H200+I200+J200+G200</f>
        <v>10</v>
      </c>
      <c r="G200" s="34"/>
      <c r="H200" s="34"/>
      <c r="I200" s="34">
        <f>I201</f>
        <v>10</v>
      </c>
      <c r="J200" s="32"/>
      <c r="K200" s="32"/>
    </row>
    <row r="201" spans="2:11" s="39" customFormat="1" ht="12.75">
      <c r="B201" s="40" t="s">
        <v>313</v>
      </c>
      <c r="C201" s="31" t="s">
        <v>369</v>
      </c>
      <c r="D201" s="31" t="s">
        <v>425</v>
      </c>
      <c r="E201" s="31" t="s">
        <v>334</v>
      </c>
      <c r="F201" s="34">
        <f>H201+I201+J201+G201</f>
        <v>10</v>
      </c>
      <c r="G201" s="34"/>
      <c r="H201" s="34"/>
      <c r="I201" s="34">
        <v>10</v>
      </c>
      <c r="J201" s="32"/>
      <c r="K201" s="32"/>
    </row>
    <row r="202" spans="2:11" ht="25.5">
      <c r="B202" s="40" t="s">
        <v>482</v>
      </c>
      <c r="C202" s="31" t="s">
        <v>483</v>
      </c>
      <c r="D202" s="30"/>
      <c r="E202" s="31"/>
      <c r="F202" s="34">
        <f t="shared" si="3"/>
        <v>39</v>
      </c>
      <c r="G202" s="34"/>
      <c r="H202" s="34">
        <f>H203</f>
        <v>39</v>
      </c>
      <c r="I202" s="34"/>
      <c r="J202" s="34"/>
      <c r="K202" s="34"/>
    </row>
    <row r="203" spans="2:11" ht="12.75">
      <c r="B203" s="40" t="s">
        <v>424</v>
      </c>
      <c r="C203" s="31" t="s">
        <v>483</v>
      </c>
      <c r="D203" s="31" t="s">
        <v>425</v>
      </c>
      <c r="E203" s="31"/>
      <c r="F203" s="34">
        <f t="shared" si="3"/>
        <v>39</v>
      </c>
      <c r="G203" s="34"/>
      <c r="H203" s="34">
        <f>H204</f>
        <v>39</v>
      </c>
      <c r="I203" s="34"/>
      <c r="J203" s="34"/>
      <c r="K203" s="34"/>
    </row>
    <row r="204" spans="2:11" ht="12.75">
      <c r="B204" s="40" t="s">
        <v>313</v>
      </c>
      <c r="C204" s="31" t="s">
        <v>483</v>
      </c>
      <c r="D204" s="31" t="s">
        <v>425</v>
      </c>
      <c r="E204" s="31" t="s">
        <v>334</v>
      </c>
      <c r="F204" s="34">
        <f t="shared" si="3"/>
        <v>39</v>
      </c>
      <c r="G204" s="34"/>
      <c r="H204" s="34">
        <v>39</v>
      </c>
      <c r="I204" s="34"/>
      <c r="J204" s="34"/>
      <c r="K204" s="34"/>
    </row>
    <row r="205" spans="2:11" ht="12.75">
      <c r="B205" s="59" t="s">
        <v>484</v>
      </c>
      <c r="C205" s="182" t="s">
        <v>485</v>
      </c>
      <c r="D205" s="30"/>
      <c r="E205" s="30"/>
      <c r="F205" s="32">
        <f t="shared" si="3"/>
        <v>492.8</v>
      </c>
      <c r="G205" s="32"/>
      <c r="H205" s="32">
        <f>H206+H212+H219+H225</f>
        <v>492.8</v>
      </c>
      <c r="I205" s="32"/>
      <c r="J205" s="32"/>
      <c r="K205" s="34"/>
    </row>
    <row r="206" spans="2:11" ht="12.75">
      <c r="B206" s="40" t="s">
        <v>486</v>
      </c>
      <c r="C206" s="53" t="s">
        <v>487</v>
      </c>
      <c r="D206" s="31"/>
      <c r="E206" s="31"/>
      <c r="F206" s="34">
        <f t="shared" si="3"/>
        <v>28</v>
      </c>
      <c r="G206" s="34"/>
      <c r="H206" s="34">
        <f>H207</f>
        <v>28</v>
      </c>
      <c r="I206" s="34"/>
      <c r="J206" s="34"/>
      <c r="K206" s="34"/>
    </row>
    <row r="207" spans="2:11" ht="25.5">
      <c r="B207" s="40" t="s">
        <v>488</v>
      </c>
      <c r="C207" s="53" t="s">
        <v>489</v>
      </c>
      <c r="D207" s="31"/>
      <c r="E207" s="31"/>
      <c r="F207" s="34">
        <f t="shared" si="3"/>
        <v>28</v>
      </c>
      <c r="G207" s="34"/>
      <c r="H207" s="34">
        <f>H208+H210</f>
        <v>28</v>
      </c>
      <c r="I207" s="34"/>
      <c r="J207" s="34"/>
      <c r="K207" s="34"/>
    </row>
    <row r="208" spans="2:11" ht="12.75">
      <c r="B208" s="40" t="s">
        <v>424</v>
      </c>
      <c r="C208" s="53" t="s">
        <v>489</v>
      </c>
      <c r="D208" s="31" t="s">
        <v>425</v>
      </c>
      <c r="E208" s="31"/>
      <c r="F208" s="34">
        <f t="shared" si="3"/>
        <v>1.5</v>
      </c>
      <c r="G208" s="34"/>
      <c r="H208" s="34">
        <f>H209</f>
        <v>1.5</v>
      </c>
      <c r="I208" s="34"/>
      <c r="J208" s="34"/>
      <c r="K208" s="34"/>
    </row>
    <row r="209" spans="2:11" ht="12.75">
      <c r="B209" s="40" t="s">
        <v>313</v>
      </c>
      <c r="C209" s="53" t="s">
        <v>489</v>
      </c>
      <c r="D209" s="31" t="s">
        <v>425</v>
      </c>
      <c r="E209" s="31" t="s">
        <v>334</v>
      </c>
      <c r="F209" s="34">
        <f t="shared" si="3"/>
        <v>1.5</v>
      </c>
      <c r="G209" s="34"/>
      <c r="H209" s="34">
        <v>1.5</v>
      </c>
      <c r="I209" s="34"/>
      <c r="J209" s="34"/>
      <c r="K209" s="34"/>
    </row>
    <row r="210" spans="2:11" s="39" customFormat="1" ht="12.75">
      <c r="B210" s="40" t="s">
        <v>499</v>
      </c>
      <c r="C210" s="53" t="s">
        <v>489</v>
      </c>
      <c r="D210" s="31">
        <v>600</v>
      </c>
      <c r="E210" s="31"/>
      <c r="F210" s="34">
        <f t="shared" si="3"/>
        <v>26.5</v>
      </c>
      <c r="G210" s="34"/>
      <c r="H210" s="34">
        <f>H211</f>
        <v>26.5</v>
      </c>
      <c r="I210" s="32"/>
      <c r="J210" s="32"/>
      <c r="K210" s="32"/>
    </row>
    <row r="211" spans="2:11" s="39" customFormat="1" ht="12.75">
      <c r="B211" s="40" t="s">
        <v>318</v>
      </c>
      <c r="C211" s="53" t="s">
        <v>489</v>
      </c>
      <c r="D211" s="31">
        <v>600</v>
      </c>
      <c r="E211" s="31" t="s">
        <v>378</v>
      </c>
      <c r="F211" s="34">
        <f t="shared" si="3"/>
        <v>26.5</v>
      </c>
      <c r="G211" s="34"/>
      <c r="H211" s="34">
        <v>26.5</v>
      </c>
      <c r="I211" s="32"/>
      <c r="J211" s="32"/>
      <c r="K211" s="32"/>
    </row>
    <row r="212" spans="2:11" ht="12.75">
      <c r="B212" s="40" t="s">
        <v>510</v>
      </c>
      <c r="C212" s="53" t="s">
        <v>511</v>
      </c>
      <c r="D212" s="31"/>
      <c r="E212" s="31"/>
      <c r="F212" s="34">
        <f t="shared" si="3"/>
        <v>33</v>
      </c>
      <c r="G212" s="34"/>
      <c r="H212" s="34">
        <f>H213</f>
        <v>33</v>
      </c>
      <c r="I212" s="34"/>
      <c r="J212" s="34"/>
      <c r="K212" s="34"/>
    </row>
    <row r="213" spans="2:11" ht="12.75">
      <c r="B213" s="40" t="s">
        <v>512</v>
      </c>
      <c r="C213" s="53" t="s">
        <v>513</v>
      </c>
      <c r="D213" s="31"/>
      <c r="E213" s="31"/>
      <c r="F213" s="34">
        <f t="shared" si="3"/>
        <v>33</v>
      </c>
      <c r="G213" s="34"/>
      <c r="H213" s="34">
        <f>H216+H214</f>
        <v>33</v>
      </c>
      <c r="I213" s="34"/>
      <c r="J213" s="34"/>
      <c r="K213" s="34"/>
    </row>
    <row r="214" spans="2:11" ht="12.75">
      <c r="B214" s="40" t="s">
        <v>424</v>
      </c>
      <c r="C214" s="53" t="s">
        <v>513</v>
      </c>
      <c r="D214" s="31" t="s">
        <v>425</v>
      </c>
      <c r="E214" s="31"/>
      <c r="F214" s="34">
        <f t="shared" si="3"/>
        <v>3</v>
      </c>
      <c r="G214" s="34"/>
      <c r="H214" s="34">
        <f>H215</f>
        <v>3</v>
      </c>
      <c r="I214" s="34"/>
      <c r="J214" s="34"/>
      <c r="K214" s="34"/>
    </row>
    <row r="215" spans="2:11" ht="12.75">
      <c r="B215" s="40" t="s">
        <v>313</v>
      </c>
      <c r="C215" s="53" t="s">
        <v>513</v>
      </c>
      <c r="D215" s="31" t="s">
        <v>425</v>
      </c>
      <c r="E215" s="31" t="s">
        <v>334</v>
      </c>
      <c r="F215" s="34">
        <f t="shared" si="3"/>
        <v>3</v>
      </c>
      <c r="G215" s="34"/>
      <c r="H215" s="34">
        <v>3</v>
      </c>
      <c r="I215" s="34"/>
      <c r="J215" s="34"/>
      <c r="K215" s="34"/>
    </row>
    <row r="216" spans="2:11" ht="12.75">
      <c r="B216" s="40" t="s">
        <v>499</v>
      </c>
      <c r="C216" s="53" t="s">
        <v>513</v>
      </c>
      <c r="D216" s="31" t="s">
        <v>500</v>
      </c>
      <c r="E216" s="31"/>
      <c r="F216" s="34">
        <f t="shared" si="3"/>
        <v>30</v>
      </c>
      <c r="G216" s="34"/>
      <c r="H216" s="34">
        <f>H217+H218</f>
        <v>30</v>
      </c>
      <c r="I216" s="34"/>
      <c r="J216" s="34"/>
      <c r="K216" s="34"/>
    </row>
    <row r="217" spans="2:11" ht="12.75">
      <c r="B217" s="40" t="s">
        <v>317</v>
      </c>
      <c r="C217" s="53" t="s">
        <v>513</v>
      </c>
      <c r="D217" s="31">
        <v>600</v>
      </c>
      <c r="E217" s="31" t="s">
        <v>377</v>
      </c>
      <c r="F217" s="34">
        <f t="shared" si="3"/>
        <v>10</v>
      </c>
      <c r="G217" s="34"/>
      <c r="H217" s="34">
        <v>10</v>
      </c>
      <c r="I217" s="34"/>
      <c r="J217" s="34"/>
      <c r="K217" s="34"/>
    </row>
    <row r="218" spans="2:11" s="39" customFormat="1" ht="12.75">
      <c r="B218" s="40" t="s">
        <v>318</v>
      </c>
      <c r="C218" s="53" t="s">
        <v>513</v>
      </c>
      <c r="D218" s="31" t="s">
        <v>500</v>
      </c>
      <c r="E218" s="31" t="s">
        <v>378</v>
      </c>
      <c r="F218" s="34">
        <f t="shared" si="3"/>
        <v>20</v>
      </c>
      <c r="G218" s="34"/>
      <c r="H218" s="34">
        <v>20</v>
      </c>
      <c r="I218" s="32"/>
      <c r="J218" s="32"/>
      <c r="K218" s="32"/>
    </row>
    <row r="219" spans="2:11" s="39" customFormat="1" ht="12.75">
      <c r="B219" s="40" t="s">
        <v>518</v>
      </c>
      <c r="C219" s="53" t="s">
        <v>519</v>
      </c>
      <c r="D219" s="31"/>
      <c r="E219" s="31"/>
      <c r="F219" s="34">
        <f t="shared" si="3"/>
        <v>68</v>
      </c>
      <c r="G219" s="34"/>
      <c r="H219" s="34">
        <f>H220</f>
        <v>68</v>
      </c>
      <c r="I219" s="32"/>
      <c r="J219" s="32"/>
      <c r="K219" s="32"/>
    </row>
    <row r="220" spans="2:11" s="39" customFormat="1" ht="12.75">
      <c r="B220" s="40" t="s">
        <v>520</v>
      </c>
      <c r="C220" s="53" t="s">
        <v>521</v>
      </c>
      <c r="D220" s="31"/>
      <c r="E220" s="31"/>
      <c r="F220" s="34">
        <f t="shared" si="3"/>
        <v>68</v>
      </c>
      <c r="G220" s="34"/>
      <c r="H220" s="34">
        <f>H223+H221</f>
        <v>68</v>
      </c>
      <c r="I220" s="32"/>
      <c r="J220" s="32"/>
      <c r="K220" s="32"/>
    </row>
    <row r="221" spans="2:11" s="39" customFormat="1" ht="12.75">
      <c r="B221" s="40" t="s">
        <v>424</v>
      </c>
      <c r="C221" s="53" t="s">
        <v>521</v>
      </c>
      <c r="D221" s="31" t="s">
        <v>425</v>
      </c>
      <c r="E221" s="31"/>
      <c r="F221" s="34">
        <f t="shared" si="3"/>
        <v>1</v>
      </c>
      <c r="G221" s="34"/>
      <c r="H221" s="34">
        <f>H222</f>
        <v>1</v>
      </c>
      <c r="I221" s="32"/>
      <c r="J221" s="32"/>
      <c r="K221" s="32"/>
    </row>
    <row r="222" spans="2:11" s="39" customFormat="1" ht="12.75">
      <c r="B222" s="40" t="s">
        <v>313</v>
      </c>
      <c r="C222" s="53" t="s">
        <v>521</v>
      </c>
      <c r="D222" s="31" t="s">
        <v>425</v>
      </c>
      <c r="E222" s="31" t="s">
        <v>334</v>
      </c>
      <c r="F222" s="34">
        <f t="shared" si="3"/>
        <v>1</v>
      </c>
      <c r="G222" s="34"/>
      <c r="H222" s="34">
        <v>1</v>
      </c>
      <c r="I222" s="32"/>
      <c r="J222" s="32"/>
      <c r="K222" s="32"/>
    </row>
    <row r="223" spans="2:11" s="39" customFormat="1" ht="12.75">
      <c r="B223" s="40" t="s">
        <v>499</v>
      </c>
      <c r="C223" s="53" t="s">
        <v>521</v>
      </c>
      <c r="D223" s="31" t="s">
        <v>500</v>
      </c>
      <c r="E223" s="31"/>
      <c r="F223" s="34">
        <f t="shared" si="3"/>
        <v>67</v>
      </c>
      <c r="G223" s="34"/>
      <c r="H223" s="34">
        <f>H224</f>
        <v>67</v>
      </c>
      <c r="I223" s="32"/>
      <c r="J223" s="32"/>
      <c r="K223" s="32"/>
    </row>
    <row r="224" spans="2:11" s="39" customFormat="1" ht="12.75">
      <c r="B224" s="40" t="s">
        <v>318</v>
      </c>
      <c r="C224" s="53" t="s">
        <v>521</v>
      </c>
      <c r="D224" s="31" t="s">
        <v>500</v>
      </c>
      <c r="E224" s="31" t="s">
        <v>378</v>
      </c>
      <c r="F224" s="34">
        <f t="shared" si="3"/>
        <v>67</v>
      </c>
      <c r="G224" s="34"/>
      <c r="H224" s="34">
        <v>67</v>
      </c>
      <c r="I224" s="32"/>
      <c r="J224" s="32"/>
      <c r="K224" s="32"/>
    </row>
    <row r="225" spans="2:11" s="39" customFormat="1" ht="25.5">
      <c r="B225" s="40" t="s">
        <v>522</v>
      </c>
      <c r="C225" s="53" t="s">
        <v>523</v>
      </c>
      <c r="D225" s="31"/>
      <c r="E225" s="31"/>
      <c r="F225" s="34">
        <f t="shared" si="3"/>
        <v>363.8</v>
      </c>
      <c r="G225" s="34"/>
      <c r="H225" s="34">
        <f>H226</f>
        <v>363.8</v>
      </c>
      <c r="I225" s="32"/>
      <c r="J225" s="32"/>
      <c r="K225" s="32"/>
    </row>
    <row r="226" spans="2:11" s="39" customFormat="1" ht="25.5">
      <c r="B226" s="40" t="s">
        <v>535</v>
      </c>
      <c r="C226" s="53" t="s">
        <v>536</v>
      </c>
      <c r="D226" s="31"/>
      <c r="E226" s="31"/>
      <c r="F226" s="34">
        <f t="shared" si="3"/>
        <v>363.8</v>
      </c>
      <c r="G226" s="34"/>
      <c r="H226" s="34">
        <f>H227</f>
        <v>363.8</v>
      </c>
      <c r="I226" s="32"/>
      <c r="J226" s="32"/>
      <c r="K226" s="32"/>
    </row>
    <row r="227" spans="2:11" s="39" customFormat="1" ht="12.75">
      <c r="B227" s="40" t="s">
        <v>499</v>
      </c>
      <c r="C227" s="53" t="s">
        <v>536</v>
      </c>
      <c r="D227" s="31" t="s">
        <v>500</v>
      </c>
      <c r="E227" s="31"/>
      <c r="F227" s="34">
        <f t="shared" si="3"/>
        <v>363.8</v>
      </c>
      <c r="G227" s="34"/>
      <c r="H227" s="34">
        <f>H228</f>
        <v>363.8</v>
      </c>
      <c r="I227" s="32"/>
      <c r="J227" s="32"/>
      <c r="K227" s="32"/>
    </row>
    <row r="228" spans="2:11" s="39" customFormat="1" ht="12.75">
      <c r="B228" s="40" t="s">
        <v>318</v>
      </c>
      <c r="C228" s="53" t="s">
        <v>536</v>
      </c>
      <c r="D228" s="31" t="s">
        <v>500</v>
      </c>
      <c r="E228" s="31" t="s">
        <v>378</v>
      </c>
      <c r="F228" s="34">
        <f t="shared" si="3"/>
        <v>363.8</v>
      </c>
      <c r="G228" s="34"/>
      <c r="H228" s="34">
        <v>363.8</v>
      </c>
      <c r="I228" s="32"/>
      <c r="J228" s="32"/>
      <c r="K228" s="32"/>
    </row>
    <row r="229" spans="2:11" s="39" customFormat="1" ht="12.75">
      <c r="B229" s="59" t="s">
        <v>539</v>
      </c>
      <c r="C229" s="183" t="s">
        <v>540</v>
      </c>
      <c r="D229" s="30"/>
      <c r="E229" s="30"/>
      <c r="F229" s="32">
        <f t="shared" si="3"/>
        <v>7</v>
      </c>
      <c r="G229" s="32"/>
      <c r="H229" s="32">
        <f>H230+H234</f>
        <v>7</v>
      </c>
      <c r="I229" s="32"/>
      <c r="J229" s="32"/>
      <c r="K229" s="32"/>
    </row>
    <row r="230" spans="2:11" s="39" customFormat="1" ht="25.5">
      <c r="B230" s="40" t="s">
        <v>541</v>
      </c>
      <c r="C230" s="65" t="s">
        <v>542</v>
      </c>
      <c r="D230" s="31"/>
      <c r="E230" s="31"/>
      <c r="F230" s="34">
        <f t="shared" si="3"/>
        <v>1</v>
      </c>
      <c r="G230" s="34"/>
      <c r="H230" s="34">
        <f>H231</f>
        <v>1</v>
      </c>
      <c r="I230" s="34"/>
      <c r="J230" s="34"/>
      <c r="K230" s="32"/>
    </row>
    <row r="231" spans="2:11" s="39" customFormat="1" ht="25.5">
      <c r="B231" s="40" t="s">
        <v>543</v>
      </c>
      <c r="C231" s="65" t="s">
        <v>544</v>
      </c>
      <c r="D231" s="31"/>
      <c r="E231" s="31"/>
      <c r="F231" s="34">
        <f t="shared" si="3"/>
        <v>1</v>
      </c>
      <c r="G231" s="34"/>
      <c r="H231" s="34">
        <f>H232</f>
        <v>1</v>
      </c>
      <c r="I231" s="34"/>
      <c r="J231" s="34"/>
      <c r="K231" s="32"/>
    </row>
    <row r="232" spans="2:11" s="39" customFormat="1" ht="12.75">
      <c r="B232" s="40" t="s">
        <v>424</v>
      </c>
      <c r="C232" s="65" t="s">
        <v>544</v>
      </c>
      <c r="D232" s="31" t="s">
        <v>425</v>
      </c>
      <c r="E232" s="31"/>
      <c r="F232" s="34">
        <f t="shared" si="3"/>
        <v>1</v>
      </c>
      <c r="G232" s="34"/>
      <c r="H232" s="34">
        <f>H233</f>
        <v>1</v>
      </c>
      <c r="I232" s="34"/>
      <c r="J232" s="34"/>
      <c r="K232" s="32"/>
    </row>
    <row r="233" spans="2:11" s="39" customFormat="1" ht="12.75">
      <c r="B233" s="40" t="s">
        <v>37</v>
      </c>
      <c r="C233" s="65" t="s">
        <v>544</v>
      </c>
      <c r="D233" s="31" t="s">
        <v>425</v>
      </c>
      <c r="E233" s="31" t="s">
        <v>379</v>
      </c>
      <c r="F233" s="34">
        <f t="shared" si="3"/>
        <v>1</v>
      </c>
      <c r="G233" s="34"/>
      <c r="H233" s="34">
        <v>1</v>
      </c>
      <c r="I233" s="34"/>
      <c r="J233" s="34"/>
      <c r="K233" s="32"/>
    </row>
    <row r="234" spans="2:11" s="39" customFormat="1" ht="12.75">
      <c r="B234" s="40" t="s">
        <v>545</v>
      </c>
      <c r="C234" s="65" t="s">
        <v>546</v>
      </c>
      <c r="D234" s="31"/>
      <c r="E234" s="31"/>
      <c r="F234" s="34">
        <f t="shared" si="3"/>
        <v>6</v>
      </c>
      <c r="G234" s="34"/>
      <c r="H234" s="34">
        <f>H235</f>
        <v>6</v>
      </c>
      <c r="I234" s="34"/>
      <c r="J234" s="34"/>
      <c r="K234" s="32"/>
    </row>
    <row r="235" spans="2:11" s="39" customFormat="1" ht="25.5">
      <c r="B235" s="40" t="s">
        <v>547</v>
      </c>
      <c r="C235" s="65" t="s">
        <v>548</v>
      </c>
      <c r="D235" s="31"/>
      <c r="E235" s="31"/>
      <c r="F235" s="34">
        <f t="shared" si="3"/>
        <v>6</v>
      </c>
      <c r="G235" s="34"/>
      <c r="H235" s="34">
        <f>H236</f>
        <v>6</v>
      </c>
      <c r="I235" s="34"/>
      <c r="J235" s="34"/>
      <c r="K235" s="32"/>
    </row>
    <row r="236" spans="2:11" s="39" customFormat="1" ht="12.75">
      <c r="B236" s="40" t="s">
        <v>424</v>
      </c>
      <c r="C236" s="65" t="s">
        <v>548</v>
      </c>
      <c r="D236" s="31" t="s">
        <v>425</v>
      </c>
      <c r="E236" s="31"/>
      <c r="F236" s="34">
        <f t="shared" si="3"/>
        <v>6</v>
      </c>
      <c r="G236" s="34"/>
      <c r="H236" s="34">
        <f>H237</f>
        <v>6</v>
      </c>
      <c r="I236" s="34"/>
      <c r="J236" s="34"/>
      <c r="K236" s="32"/>
    </row>
    <row r="237" spans="2:11" s="39" customFormat="1" ht="12.75">
      <c r="B237" s="40" t="s">
        <v>37</v>
      </c>
      <c r="C237" s="65" t="s">
        <v>548</v>
      </c>
      <c r="D237" s="31" t="s">
        <v>425</v>
      </c>
      <c r="E237" s="31" t="s">
        <v>379</v>
      </c>
      <c r="F237" s="34">
        <f t="shared" si="3"/>
        <v>6</v>
      </c>
      <c r="G237" s="34"/>
      <c r="H237" s="34">
        <v>6</v>
      </c>
      <c r="I237" s="34"/>
      <c r="J237" s="34"/>
      <c r="K237" s="32"/>
    </row>
    <row r="238" spans="2:11" s="39" customFormat="1" ht="12.75">
      <c r="B238" s="59" t="s">
        <v>244</v>
      </c>
      <c r="C238" s="183" t="s">
        <v>549</v>
      </c>
      <c r="D238" s="30"/>
      <c r="E238" s="30"/>
      <c r="F238" s="32">
        <f t="shared" si="3"/>
        <v>6</v>
      </c>
      <c r="G238" s="32"/>
      <c r="H238" s="32">
        <f>H239</f>
        <v>6</v>
      </c>
      <c r="I238" s="32"/>
      <c r="J238" s="32"/>
      <c r="K238" s="32"/>
    </row>
    <row r="239" spans="2:11" s="39" customFormat="1" ht="25.5">
      <c r="B239" s="40" t="s">
        <v>567</v>
      </c>
      <c r="C239" s="65" t="s">
        <v>568</v>
      </c>
      <c r="D239" s="31"/>
      <c r="E239" s="31"/>
      <c r="F239" s="34">
        <f t="shared" si="3"/>
        <v>6</v>
      </c>
      <c r="G239" s="34"/>
      <c r="H239" s="34">
        <f>H240</f>
        <v>6</v>
      </c>
      <c r="I239" s="34"/>
      <c r="J239" s="34"/>
      <c r="K239" s="32"/>
    </row>
    <row r="240" spans="2:11" s="39" customFormat="1" ht="25.5">
      <c r="B240" s="40" t="s">
        <v>569</v>
      </c>
      <c r="C240" s="66" t="s">
        <v>570</v>
      </c>
      <c r="D240" s="31"/>
      <c r="E240" s="31"/>
      <c r="F240" s="34">
        <f t="shared" si="3"/>
        <v>6</v>
      </c>
      <c r="G240" s="34"/>
      <c r="H240" s="34">
        <f>H241</f>
        <v>6</v>
      </c>
      <c r="I240" s="34"/>
      <c r="J240" s="34"/>
      <c r="K240" s="32"/>
    </row>
    <row r="241" spans="2:11" s="39" customFormat="1" ht="12.75">
      <c r="B241" s="40" t="s">
        <v>424</v>
      </c>
      <c r="C241" s="66" t="s">
        <v>570</v>
      </c>
      <c r="D241" s="31" t="s">
        <v>425</v>
      </c>
      <c r="E241" s="31"/>
      <c r="F241" s="34">
        <f t="shared" si="3"/>
        <v>6</v>
      </c>
      <c r="G241" s="34"/>
      <c r="H241" s="34">
        <f>H242</f>
        <v>6</v>
      </c>
      <c r="I241" s="34"/>
      <c r="J241" s="34"/>
      <c r="K241" s="32"/>
    </row>
    <row r="242" spans="2:11" s="39" customFormat="1" ht="12.75">
      <c r="B242" s="40" t="s">
        <v>37</v>
      </c>
      <c r="C242" s="66" t="s">
        <v>570</v>
      </c>
      <c r="D242" s="31" t="s">
        <v>425</v>
      </c>
      <c r="E242" s="31" t="s">
        <v>379</v>
      </c>
      <c r="F242" s="34">
        <f t="shared" si="3"/>
        <v>6</v>
      </c>
      <c r="G242" s="34"/>
      <c r="H242" s="34">
        <v>6</v>
      </c>
      <c r="I242" s="34"/>
      <c r="J242" s="34"/>
      <c r="K242" s="32"/>
    </row>
    <row r="243" spans="2:11" ht="12.75">
      <c r="B243" s="59" t="s">
        <v>324</v>
      </c>
      <c r="C243" s="183" t="s">
        <v>245</v>
      </c>
      <c r="D243" s="30"/>
      <c r="E243" s="30"/>
      <c r="F243" s="32">
        <f>H243+I243+J243+G243</f>
        <v>858.1</v>
      </c>
      <c r="G243" s="32"/>
      <c r="H243" s="32">
        <f>H244</f>
        <v>421.5</v>
      </c>
      <c r="I243" s="32">
        <f>I247</f>
        <v>266.5</v>
      </c>
      <c r="J243" s="32">
        <f>J250</f>
        <v>170.1</v>
      </c>
      <c r="K243" s="34"/>
    </row>
    <row r="244" spans="2:11" ht="25.5">
      <c r="B244" s="40" t="s">
        <v>288</v>
      </c>
      <c r="C244" s="65" t="s">
        <v>246</v>
      </c>
      <c r="D244" s="31"/>
      <c r="E244" s="31"/>
      <c r="F244" s="34">
        <f t="shared" si="3"/>
        <v>421.5</v>
      </c>
      <c r="G244" s="34"/>
      <c r="H244" s="34">
        <f>H245</f>
        <v>421.5</v>
      </c>
      <c r="I244" s="34"/>
      <c r="J244" s="34"/>
      <c r="K244" s="34"/>
    </row>
    <row r="245" spans="2:11" ht="12.75">
      <c r="B245" s="40" t="s">
        <v>538</v>
      </c>
      <c r="C245" s="65" t="s">
        <v>246</v>
      </c>
      <c r="D245" s="31" t="s">
        <v>599</v>
      </c>
      <c r="E245" s="31"/>
      <c r="F245" s="34">
        <f t="shared" si="3"/>
        <v>421.5</v>
      </c>
      <c r="G245" s="34"/>
      <c r="H245" s="34">
        <f>H246</f>
        <v>421.5</v>
      </c>
      <c r="I245" s="34"/>
      <c r="J245" s="34"/>
      <c r="K245" s="34"/>
    </row>
    <row r="246" spans="2:11" ht="12.75">
      <c r="B246" s="40" t="s">
        <v>326</v>
      </c>
      <c r="C246" s="65" t="s">
        <v>246</v>
      </c>
      <c r="D246" s="31" t="s">
        <v>599</v>
      </c>
      <c r="E246" s="31" t="s">
        <v>385</v>
      </c>
      <c r="F246" s="34">
        <f t="shared" si="3"/>
        <v>421.5</v>
      </c>
      <c r="G246" s="34"/>
      <c r="H246" s="34">
        <v>421.5</v>
      </c>
      <c r="I246" s="34"/>
      <c r="J246" s="34"/>
      <c r="K246" s="34"/>
    </row>
    <row r="247" spans="2:11" ht="25.5">
      <c r="B247" s="40" t="s">
        <v>287</v>
      </c>
      <c r="C247" s="72" t="s">
        <v>111</v>
      </c>
      <c r="D247" s="37"/>
      <c r="E247" s="31"/>
      <c r="F247" s="34">
        <f t="shared" si="3"/>
        <v>266.5</v>
      </c>
      <c r="G247" s="34"/>
      <c r="H247" s="34"/>
      <c r="I247" s="34">
        <f>I248</f>
        <v>266.5</v>
      </c>
      <c r="J247" s="34"/>
      <c r="K247" s="34"/>
    </row>
    <row r="248" spans="2:11" ht="12.75">
      <c r="B248" s="40" t="s">
        <v>538</v>
      </c>
      <c r="C248" s="72" t="s">
        <v>111</v>
      </c>
      <c r="D248" s="37" t="s">
        <v>599</v>
      </c>
      <c r="E248" s="31"/>
      <c r="F248" s="34">
        <f t="shared" si="3"/>
        <v>266.5</v>
      </c>
      <c r="G248" s="34"/>
      <c r="H248" s="34"/>
      <c r="I248" s="34">
        <f>I249</f>
        <v>266.5</v>
      </c>
      <c r="J248" s="34"/>
      <c r="K248" s="34"/>
    </row>
    <row r="249" spans="2:11" ht="12.75">
      <c r="B249" s="40" t="s">
        <v>326</v>
      </c>
      <c r="C249" s="72" t="s">
        <v>111</v>
      </c>
      <c r="D249" s="37" t="s">
        <v>599</v>
      </c>
      <c r="E249" s="31" t="s">
        <v>385</v>
      </c>
      <c r="F249" s="34">
        <f t="shared" si="3"/>
        <v>266.5</v>
      </c>
      <c r="G249" s="34"/>
      <c r="H249" s="34"/>
      <c r="I249" s="34">
        <v>266.5</v>
      </c>
      <c r="J249" s="34"/>
      <c r="K249" s="34"/>
    </row>
    <row r="250" spans="2:11" ht="25.5">
      <c r="B250" s="40" t="s">
        <v>286</v>
      </c>
      <c r="C250" s="72" t="s">
        <v>112</v>
      </c>
      <c r="D250" s="37"/>
      <c r="E250" s="31"/>
      <c r="F250" s="34">
        <f t="shared" si="3"/>
        <v>170.1</v>
      </c>
      <c r="G250" s="34"/>
      <c r="H250" s="34"/>
      <c r="I250" s="34"/>
      <c r="J250" s="34">
        <f>J251</f>
        <v>170.1</v>
      </c>
      <c r="K250" s="34"/>
    </row>
    <row r="251" spans="2:11" ht="12.75">
      <c r="B251" s="40" t="s">
        <v>538</v>
      </c>
      <c r="C251" s="72" t="s">
        <v>112</v>
      </c>
      <c r="D251" s="37" t="s">
        <v>599</v>
      </c>
      <c r="E251" s="31"/>
      <c r="F251" s="34">
        <f t="shared" si="3"/>
        <v>170.1</v>
      </c>
      <c r="G251" s="34"/>
      <c r="H251" s="34"/>
      <c r="I251" s="34"/>
      <c r="J251" s="34">
        <f>J252</f>
        <v>170.1</v>
      </c>
      <c r="K251" s="34"/>
    </row>
    <row r="252" spans="2:11" ht="12.75">
      <c r="B252" s="40" t="s">
        <v>326</v>
      </c>
      <c r="C252" s="72" t="s">
        <v>112</v>
      </c>
      <c r="D252" s="37" t="s">
        <v>599</v>
      </c>
      <c r="E252" s="31" t="s">
        <v>385</v>
      </c>
      <c r="F252" s="34">
        <f t="shared" si="3"/>
        <v>170.1</v>
      </c>
      <c r="G252" s="34"/>
      <c r="H252" s="34"/>
      <c r="I252" s="34"/>
      <c r="J252" s="34">
        <v>170.1</v>
      </c>
      <c r="K252" s="34"/>
    </row>
    <row r="253" spans="2:11" s="39" customFormat="1" ht="12.75">
      <c r="B253" s="59" t="s">
        <v>571</v>
      </c>
      <c r="C253" s="183" t="s">
        <v>572</v>
      </c>
      <c r="D253" s="184"/>
      <c r="E253" s="30"/>
      <c r="F253" s="32">
        <f t="shared" si="3"/>
        <v>73</v>
      </c>
      <c r="G253" s="32"/>
      <c r="H253" s="32">
        <f>H254</f>
        <v>73</v>
      </c>
      <c r="I253" s="32"/>
      <c r="J253" s="32"/>
      <c r="K253" s="32"/>
    </row>
    <row r="254" spans="2:11" s="39" customFormat="1" ht="12.75">
      <c r="B254" s="40" t="s">
        <v>573</v>
      </c>
      <c r="C254" s="65" t="s">
        <v>574</v>
      </c>
      <c r="D254" s="185"/>
      <c r="E254" s="31"/>
      <c r="F254" s="34">
        <f t="shared" si="3"/>
        <v>73</v>
      </c>
      <c r="G254" s="34"/>
      <c r="H254" s="34">
        <f>H255</f>
        <v>73</v>
      </c>
      <c r="I254" s="34"/>
      <c r="J254" s="34"/>
      <c r="K254" s="32"/>
    </row>
    <row r="255" spans="2:11" s="39" customFormat="1" ht="12.75">
      <c r="B255" s="40" t="s">
        <v>424</v>
      </c>
      <c r="C255" s="65" t="s">
        <v>574</v>
      </c>
      <c r="D255" s="31" t="s">
        <v>425</v>
      </c>
      <c r="E255" s="31"/>
      <c r="F255" s="34">
        <f t="shared" si="3"/>
        <v>73</v>
      </c>
      <c r="G255" s="34"/>
      <c r="H255" s="34">
        <f>H256</f>
        <v>73</v>
      </c>
      <c r="I255" s="34"/>
      <c r="J255" s="34"/>
      <c r="K255" s="32"/>
    </row>
    <row r="256" spans="2:11" s="39" customFormat="1" ht="12.75">
      <c r="B256" s="40" t="s">
        <v>37</v>
      </c>
      <c r="C256" s="65" t="s">
        <v>574</v>
      </c>
      <c r="D256" s="31" t="s">
        <v>425</v>
      </c>
      <c r="E256" s="31" t="s">
        <v>379</v>
      </c>
      <c r="F256" s="34">
        <f t="shared" si="3"/>
        <v>73</v>
      </c>
      <c r="G256" s="34"/>
      <c r="H256" s="34">
        <v>73</v>
      </c>
      <c r="I256" s="34"/>
      <c r="J256" s="34"/>
      <c r="K256" s="32"/>
    </row>
    <row r="257" spans="2:11" ht="12.75">
      <c r="B257" s="59" t="s">
        <v>609</v>
      </c>
      <c r="C257" s="30" t="s">
        <v>610</v>
      </c>
      <c r="D257" s="30"/>
      <c r="E257" s="30"/>
      <c r="F257" s="32">
        <f aca="true" t="shared" si="4" ref="F257:F312">H257+I257+J257+G257</f>
        <v>76.7</v>
      </c>
      <c r="G257" s="32"/>
      <c r="H257" s="32">
        <f>H258</f>
        <v>76.7</v>
      </c>
      <c r="I257" s="32"/>
      <c r="J257" s="32"/>
      <c r="K257" s="34"/>
    </row>
    <row r="258" spans="2:11" ht="12.75">
      <c r="B258" s="192" t="s">
        <v>611</v>
      </c>
      <c r="C258" s="31" t="s">
        <v>612</v>
      </c>
      <c r="D258" s="31"/>
      <c r="E258" s="31"/>
      <c r="F258" s="34">
        <f t="shared" si="4"/>
        <v>76.7</v>
      </c>
      <c r="G258" s="34"/>
      <c r="H258" s="34">
        <f>H259</f>
        <v>76.7</v>
      </c>
      <c r="I258" s="34"/>
      <c r="J258" s="34"/>
      <c r="K258" s="34"/>
    </row>
    <row r="259" spans="2:11" ht="12.75">
      <c r="B259" s="40" t="s">
        <v>424</v>
      </c>
      <c r="C259" s="31" t="s">
        <v>612</v>
      </c>
      <c r="D259" s="31" t="s">
        <v>425</v>
      </c>
      <c r="E259" s="31"/>
      <c r="F259" s="34">
        <f t="shared" si="4"/>
        <v>76.7</v>
      </c>
      <c r="G259" s="34"/>
      <c r="H259" s="34">
        <f>H260</f>
        <v>76.7</v>
      </c>
      <c r="I259" s="34"/>
      <c r="J259" s="34"/>
      <c r="K259" s="34"/>
    </row>
    <row r="260" spans="2:11" ht="12.75">
      <c r="B260" s="40" t="s">
        <v>290</v>
      </c>
      <c r="C260" s="31" t="s">
        <v>612</v>
      </c>
      <c r="D260" s="31" t="s">
        <v>425</v>
      </c>
      <c r="E260" s="31" t="s">
        <v>289</v>
      </c>
      <c r="F260" s="34">
        <f t="shared" si="4"/>
        <v>76.7</v>
      </c>
      <c r="G260" s="34"/>
      <c r="H260" s="34">
        <v>76.7</v>
      </c>
      <c r="I260" s="34"/>
      <c r="J260" s="34"/>
      <c r="K260" s="34"/>
    </row>
    <row r="261" spans="2:11" s="39" customFormat="1" ht="12.75">
      <c r="B261" s="59" t="s">
        <v>575</v>
      </c>
      <c r="C261" s="93" t="s">
        <v>576</v>
      </c>
      <c r="D261" s="30"/>
      <c r="E261" s="30"/>
      <c r="F261" s="32">
        <f t="shared" si="4"/>
        <v>1</v>
      </c>
      <c r="G261" s="32"/>
      <c r="H261" s="32">
        <f>H262</f>
        <v>1</v>
      </c>
      <c r="I261" s="32"/>
      <c r="J261" s="32"/>
      <c r="K261" s="32"/>
    </row>
    <row r="262" spans="2:11" s="39" customFormat="1" ht="12.75">
      <c r="B262" s="40" t="s">
        <v>577</v>
      </c>
      <c r="C262" s="36" t="s">
        <v>578</v>
      </c>
      <c r="D262" s="31"/>
      <c r="E262" s="31"/>
      <c r="F262" s="34">
        <f t="shared" si="4"/>
        <v>1</v>
      </c>
      <c r="G262" s="34"/>
      <c r="H262" s="34">
        <f>H263</f>
        <v>1</v>
      </c>
      <c r="I262" s="32"/>
      <c r="J262" s="32"/>
      <c r="K262" s="32"/>
    </row>
    <row r="263" spans="2:11" s="39" customFormat="1" ht="12.75">
      <c r="B263" s="40" t="s">
        <v>424</v>
      </c>
      <c r="C263" s="36" t="s">
        <v>578</v>
      </c>
      <c r="D263" s="31" t="s">
        <v>425</v>
      </c>
      <c r="E263" s="31"/>
      <c r="F263" s="34">
        <f t="shared" si="4"/>
        <v>1</v>
      </c>
      <c r="G263" s="34"/>
      <c r="H263" s="34">
        <f>H264</f>
        <v>1</v>
      </c>
      <c r="I263" s="32"/>
      <c r="J263" s="32"/>
      <c r="K263" s="32"/>
    </row>
    <row r="264" spans="2:11" s="39" customFormat="1" ht="12.75">
      <c r="B264" s="40" t="s">
        <v>37</v>
      </c>
      <c r="C264" s="36" t="s">
        <v>578</v>
      </c>
      <c r="D264" s="31" t="s">
        <v>425</v>
      </c>
      <c r="E264" s="31" t="s">
        <v>379</v>
      </c>
      <c r="F264" s="34">
        <f t="shared" si="4"/>
        <v>1</v>
      </c>
      <c r="G264" s="34"/>
      <c r="H264" s="34">
        <v>1</v>
      </c>
      <c r="I264" s="32"/>
      <c r="J264" s="32"/>
      <c r="K264" s="32"/>
    </row>
    <row r="265" spans="2:11" s="39" customFormat="1" ht="12.75">
      <c r="B265" s="59" t="s">
        <v>362</v>
      </c>
      <c r="C265" s="30" t="s">
        <v>361</v>
      </c>
      <c r="D265" s="30"/>
      <c r="E265" s="30"/>
      <c r="F265" s="34">
        <f t="shared" si="4"/>
        <v>10</v>
      </c>
      <c r="G265" s="34"/>
      <c r="H265" s="34">
        <f>H266</f>
        <v>10</v>
      </c>
      <c r="I265" s="32"/>
      <c r="J265" s="32"/>
      <c r="K265" s="32"/>
    </row>
    <row r="266" spans="2:11" s="39" customFormat="1" ht="12.75">
      <c r="B266" s="40" t="s">
        <v>363</v>
      </c>
      <c r="C266" s="31" t="s">
        <v>364</v>
      </c>
      <c r="D266" s="31"/>
      <c r="E266" s="31"/>
      <c r="F266" s="34">
        <f t="shared" si="4"/>
        <v>10</v>
      </c>
      <c r="G266" s="34"/>
      <c r="H266" s="34">
        <f>H267</f>
        <v>10</v>
      </c>
      <c r="I266" s="32"/>
      <c r="J266" s="32"/>
      <c r="K266" s="32"/>
    </row>
    <row r="267" spans="2:11" s="39" customFormat="1" ht="12.75">
      <c r="B267" s="40" t="s">
        <v>424</v>
      </c>
      <c r="C267" s="31" t="s">
        <v>364</v>
      </c>
      <c r="D267" s="31" t="s">
        <v>425</v>
      </c>
      <c r="E267" s="31"/>
      <c r="F267" s="34">
        <f t="shared" si="4"/>
        <v>10</v>
      </c>
      <c r="G267" s="34"/>
      <c r="H267" s="34">
        <f>H268</f>
        <v>10</v>
      </c>
      <c r="I267" s="32"/>
      <c r="J267" s="32"/>
      <c r="K267" s="32"/>
    </row>
    <row r="268" spans="2:11" s="39" customFormat="1" ht="12.75">
      <c r="B268" s="40" t="s">
        <v>428</v>
      </c>
      <c r="C268" s="31" t="s">
        <v>364</v>
      </c>
      <c r="D268" s="31" t="s">
        <v>425</v>
      </c>
      <c r="E268" s="31" t="s">
        <v>356</v>
      </c>
      <c r="F268" s="34">
        <f t="shared" si="4"/>
        <v>10</v>
      </c>
      <c r="G268" s="34"/>
      <c r="H268" s="34">
        <v>10</v>
      </c>
      <c r="I268" s="32"/>
      <c r="J268" s="32"/>
      <c r="K268" s="32"/>
    </row>
    <row r="269" spans="2:11" s="39" customFormat="1" ht="12.75">
      <c r="B269" s="59" t="s">
        <v>528</v>
      </c>
      <c r="C269" s="30" t="s">
        <v>497</v>
      </c>
      <c r="D269" s="30"/>
      <c r="E269" s="30"/>
      <c r="F269" s="32">
        <f t="shared" si="4"/>
        <v>55</v>
      </c>
      <c r="G269" s="32"/>
      <c r="H269" s="32">
        <f>H270</f>
        <v>55</v>
      </c>
      <c r="I269" s="32"/>
      <c r="J269" s="32"/>
      <c r="K269" s="32"/>
    </row>
    <row r="270" spans="2:11" ht="12.75">
      <c r="B270" s="40" t="s">
        <v>529</v>
      </c>
      <c r="C270" s="31" t="s">
        <v>498</v>
      </c>
      <c r="D270" s="31"/>
      <c r="E270" s="31"/>
      <c r="F270" s="34">
        <f t="shared" si="4"/>
        <v>55</v>
      </c>
      <c r="G270" s="34"/>
      <c r="H270" s="34">
        <f>H271</f>
        <v>55</v>
      </c>
      <c r="I270" s="34"/>
      <c r="J270" s="34"/>
      <c r="K270" s="34"/>
    </row>
    <row r="271" spans="2:11" ht="12.75">
      <c r="B271" s="40" t="s">
        <v>499</v>
      </c>
      <c r="C271" s="31" t="s">
        <v>498</v>
      </c>
      <c r="D271" s="31" t="s">
        <v>500</v>
      </c>
      <c r="E271" s="31"/>
      <c r="F271" s="34">
        <f t="shared" si="4"/>
        <v>55</v>
      </c>
      <c r="G271" s="34"/>
      <c r="H271" s="34">
        <f>H272</f>
        <v>55</v>
      </c>
      <c r="I271" s="34"/>
      <c r="J271" s="34"/>
      <c r="K271" s="34"/>
    </row>
    <row r="272" spans="2:11" ht="12.75">
      <c r="B272" s="40" t="s">
        <v>336</v>
      </c>
      <c r="C272" s="31" t="s">
        <v>498</v>
      </c>
      <c r="D272" s="31" t="s">
        <v>500</v>
      </c>
      <c r="E272" s="31" t="s">
        <v>335</v>
      </c>
      <c r="F272" s="34">
        <f t="shared" si="4"/>
        <v>55</v>
      </c>
      <c r="G272" s="34"/>
      <c r="H272" s="34">
        <v>55</v>
      </c>
      <c r="I272" s="34"/>
      <c r="J272" s="34"/>
      <c r="K272" s="34"/>
    </row>
    <row r="273" spans="2:11" s="39" customFormat="1" ht="12.75">
      <c r="B273" s="59" t="s">
        <v>581</v>
      </c>
      <c r="C273" s="183" t="s">
        <v>582</v>
      </c>
      <c r="D273" s="184"/>
      <c r="E273" s="30"/>
      <c r="F273" s="32">
        <f t="shared" si="4"/>
        <v>180.5</v>
      </c>
      <c r="G273" s="32"/>
      <c r="H273" s="32">
        <f>H274+H278+H290+H282</f>
        <v>180.5</v>
      </c>
      <c r="I273" s="32"/>
      <c r="J273" s="32"/>
      <c r="K273" s="32"/>
    </row>
    <row r="274" spans="2:11" s="39" customFormat="1" ht="12.75">
      <c r="B274" s="40" t="s">
        <v>583</v>
      </c>
      <c r="C274" s="65" t="s">
        <v>584</v>
      </c>
      <c r="D274" s="185"/>
      <c r="E274" s="31"/>
      <c r="F274" s="34">
        <f t="shared" si="4"/>
        <v>35.5</v>
      </c>
      <c r="G274" s="34"/>
      <c r="H274" s="34">
        <f>H275</f>
        <v>35.5</v>
      </c>
      <c r="I274" s="32"/>
      <c r="J274" s="32"/>
      <c r="K274" s="32"/>
    </row>
    <row r="275" spans="2:11" ht="25.5">
      <c r="B275" s="40" t="s">
        <v>585</v>
      </c>
      <c r="C275" s="65" t="s">
        <v>586</v>
      </c>
      <c r="D275" s="37"/>
      <c r="E275" s="31"/>
      <c r="F275" s="34">
        <f t="shared" si="4"/>
        <v>35.5</v>
      </c>
      <c r="G275" s="34"/>
      <c r="H275" s="34">
        <f>H276</f>
        <v>35.5</v>
      </c>
      <c r="I275" s="34"/>
      <c r="J275" s="34"/>
      <c r="K275" s="34"/>
    </row>
    <row r="276" spans="2:11" ht="12.75">
      <c r="B276" s="40" t="s">
        <v>424</v>
      </c>
      <c r="C276" s="65" t="s">
        <v>586</v>
      </c>
      <c r="D276" s="31" t="s">
        <v>425</v>
      </c>
      <c r="E276" s="31"/>
      <c r="F276" s="34">
        <f t="shared" si="4"/>
        <v>35.5</v>
      </c>
      <c r="G276" s="34"/>
      <c r="H276" s="34">
        <f>H277</f>
        <v>35.5</v>
      </c>
      <c r="I276" s="34"/>
      <c r="J276" s="34"/>
      <c r="K276" s="34"/>
    </row>
    <row r="277" spans="2:11" ht="12.75">
      <c r="B277" s="40" t="s">
        <v>37</v>
      </c>
      <c r="C277" s="65" t="s">
        <v>586</v>
      </c>
      <c r="D277" s="31" t="s">
        <v>425</v>
      </c>
      <c r="E277" s="31" t="s">
        <v>379</v>
      </c>
      <c r="F277" s="34">
        <f t="shared" si="4"/>
        <v>35.5</v>
      </c>
      <c r="G277" s="34"/>
      <c r="H277" s="34">
        <v>35.5</v>
      </c>
      <c r="I277" s="34"/>
      <c r="J277" s="34"/>
      <c r="K277" s="34"/>
    </row>
    <row r="278" spans="2:11" ht="12.75">
      <c r="B278" s="40" t="s">
        <v>587</v>
      </c>
      <c r="C278" s="65" t="s">
        <v>588</v>
      </c>
      <c r="D278" s="31"/>
      <c r="E278" s="31"/>
      <c r="F278" s="34">
        <f t="shared" si="4"/>
        <v>18</v>
      </c>
      <c r="G278" s="34"/>
      <c r="H278" s="34">
        <f>H279</f>
        <v>18</v>
      </c>
      <c r="I278" s="34"/>
      <c r="J278" s="34"/>
      <c r="K278" s="34"/>
    </row>
    <row r="279" spans="2:11" ht="12.75">
      <c r="B279" s="40" t="s">
        <v>589</v>
      </c>
      <c r="C279" s="65" t="s">
        <v>590</v>
      </c>
      <c r="D279" s="31"/>
      <c r="E279" s="31"/>
      <c r="F279" s="34">
        <f t="shared" si="4"/>
        <v>18</v>
      </c>
      <c r="G279" s="34"/>
      <c r="H279" s="34">
        <f>H280</f>
        <v>18</v>
      </c>
      <c r="I279" s="34"/>
      <c r="J279" s="34"/>
      <c r="K279" s="34"/>
    </row>
    <row r="280" spans="2:11" ht="12.75">
      <c r="B280" s="40" t="s">
        <v>424</v>
      </c>
      <c r="C280" s="65" t="s">
        <v>590</v>
      </c>
      <c r="D280" s="31" t="s">
        <v>425</v>
      </c>
      <c r="E280" s="31"/>
      <c r="F280" s="34">
        <f t="shared" si="4"/>
        <v>18</v>
      </c>
      <c r="G280" s="34"/>
      <c r="H280" s="34">
        <f>H281</f>
        <v>18</v>
      </c>
      <c r="I280" s="34"/>
      <c r="J280" s="34"/>
      <c r="K280" s="34"/>
    </row>
    <row r="281" spans="2:11" ht="12.75">
      <c r="B281" s="40" t="s">
        <v>37</v>
      </c>
      <c r="C281" s="65" t="s">
        <v>590</v>
      </c>
      <c r="D281" s="31" t="s">
        <v>425</v>
      </c>
      <c r="E281" s="31" t="s">
        <v>379</v>
      </c>
      <c r="F281" s="34">
        <f t="shared" si="4"/>
        <v>18</v>
      </c>
      <c r="G281" s="34"/>
      <c r="H281" s="34">
        <v>18</v>
      </c>
      <c r="I281" s="34"/>
      <c r="J281" s="34"/>
      <c r="K281" s="34"/>
    </row>
    <row r="282" spans="2:11" ht="12.75">
      <c r="B282" s="40" t="s">
        <v>322</v>
      </c>
      <c r="C282" s="65" t="s">
        <v>601</v>
      </c>
      <c r="D282" s="31"/>
      <c r="E282" s="31"/>
      <c r="F282" s="34">
        <f t="shared" si="4"/>
        <v>115.5</v>
      </c>
      <c r="G282" s="34"/>
      <c r="H282" s="34">
        <f>H283</f>
        <v>115.5</v>
      </c>
      <c r="I282" s="34"/>
      <c r="J282" s="34"/>
      <c r="K282" s="34"/>
    </row>
    <row r="283" spans="2:11" ht="12.75">
      <c r="B283" s="40" t="s">
        <v>323</v>
      </c>
      <c r="C283" s="65" t="s">
        <v>602</v>
      </c>
      <c r="D283" s="31"/>
      <c r="E283" s="31"/>
      <c r="F283" s="34">
        <f t="shared" si="4"/>
        <v>115.5</v>
      </c>
      <c r="G283" s="34"/>
      <c r="H283" s="34">
        <f>H284+H286+H288</f>
        <v>115.5</v>
      </c>
      <c r="I283" s="34"/>
      <c r="J283" s="34"/>
      <c r="K283" s="34"/>
    </row>
    <row r="284" spans="2:11" ht="12.75">
      <c r="B284" s="40" t="s">
        <v>424</v>
      </c>
      <c r="C284" s="65" t="s">
        <v>602</v>
      </c>
      <c r="D284" s="31" t="s">
        <v>425</v>
      </c>
      <c r="E284" s="31"/>
      <c r="F284" s="34">
        <f t="shared" si="4"/>
        <v>38.5</v>
      </c>
      <c r="G284" s="34"/>
      <c r="H284" s="34">
        <f>H285</f>
        <v>38.5</v>
      </c>
      <c r="I284" s="34"/>
      <c r="J284" s="34"/>
      <c r="K284" s="34"/>
    </row>
    <row r="285" spans="2:11" ht="12.75">
      <c r="B285" s="40" t="s">
        <v>326</v>
      </c>
      <c r="C285" s="65" t="s">
        <v>602</v>
      </c>
      <c r="D285" s="31" t="s">
        <v>425</v>
      </c>
      <c r="E285" s="31" t="s">
        <v>385</v>
      </c>
      <c r="F285" s="34">
        <f t="shared" si="4"/>
        <v>38.5</v>
      </c>
      <c r="G285" s="34"/>
      <c r="H285" s="34">
        <v>38.5</v>
      </c>
      <c r="I285" s="34"/>
      <c r="J285" s="34"/>
      <c r="K285" s="34"/>
    </row>
    <row r="286" spans="2:11" ht="12.75">
      <c r="B286" s="40" t="s">
        <v>538</v>
      </c>
      <c r="C286" s="65" t="s">
        <v>602</v>
      </c>
      <c r="D286" s="31" t="s">
        <v>599</v>
      </c>
      <c r="E286" s="31"/>
      <c r="F286" s="34">
        <f t="shared" si="4"/>
        <v>47</v>
      </c>
      <c r="G286" s="34"/>
      <c r="H286" s="34">
        <f>H287</f>
        <v>47</v>
      </c>
      <c r="I286" s="34"/>
      <c r="J286" s="34"/>
      <c r="K286" s="34"/>
    </row>
    <row r="287" spans="2:11" ht="12.75">
      <c r="B287" s="40" t="s">
        <v>326</v>
      </c>
      <c r="C287" s="65" t="s">
        <v>602</v>
      </c>
      <c r="D287" s="31" t="s">
        <v>599</v>
      </c>
      <c r="E287" s="31" t="s">
        <v>385</v>
      </c>
      <c r="F287" s="34">
        <f t="shared" si="4"/>
        <v>47</v>
      </c>
      <c r="G287" s="34"/>
      <c r="H287" s="34">
        <v>47</v>
      </c>
      <c r="I287" s="34"/>
      <c r="J287" s="34"/>
      <c r="K287" s="34"/>
    </row>
    <row r="288" spans="2:11" ht="12.75">
      <c r="B288" s="40" t="s">
        <v>499</v>
      </c>
      <c r="C288" s="65" t="s">
        <v>602</v>
      </c>
      <c r="D288" s="31" t="s">
        <v>500</v>
      </c>
      <c r="E288" s="31"/>
      <c r="F288" s="34">
        <f t="shared" si="4"/>
        <v>30</v>
      </c>
      <c r="G288" s="34"/>
      <c r="H288" s="34">
        <f>H289</f>
        <v>30</v>
      </c>
      <c r="I288" s="34"/>
      <c r="J288" s="34"/>
      <c r="K288" s="34"/>
    </row>
    <row r="289" spans="2:11" ht="12.75">
      <c r="B289" s="40" t="s">
        <v>326</v>
      </c>
      <c r="C289" s="65" t="s">
        <v>602</v>
      </c>
      <c r="D289" s="31" t="s">
        <v>500</v>
      </c>
      <c r="E289" s="31" t="s">
        <v>385</v>
      </c>
      <c r="F289" s="34">
        <f t="shared" si="4"/>
        <v>30</v>
      </c>
      <c r="G289" s="34"/>
      <c r="H289" s="34">
        <v>30</v>
      </c>
      <c r="I289" s="34"/>
      <c r="J289" s="34"/>
      <c r="K289" s="34"/>
    </row>
    <row r="290" spans="2:11" ht="12.75">
      <c r="B290" s="40" t="s">
        <v>591</v>
      </c>
      <c r="C290" s="65" t="s">
        <v>592</v>
      </c>
      <c r="D290" s="31"/>
      <c r="E290" s="31"/>
      <c r="F290" s="34">
        <f t="shared" si="4"/>
        <v>11.5</v>
      </c>
      <c r="G290" s="34"/>
      <c r="H290" s="34">
        <f>H291</f>
        <v>11.5</v>
      </c>
      <c r="I290" s="34"/>
      <c r="J290" s="34"/>
      <c r="K290" s="34"/>
    </row>
    <row r="291" spans="2:11" ht="12.75">
      <c r="B291" s="40" t="s">
        <v>593</v>
      </c>
      <c r="C291" s="65" t="s">
        <v>594</v>
      </c>
      <c r="D291" s="31"/>
      <c r="E291" s="31"/>
      <c r="F291" s="34">
        <f t="shared" si="4"/>
        <v>11.5</v>
      </c>
      <c r="G291" s="34"/>
      <c r="H291" s="34">
        <f>H292</f>
        <v>11.5</v>
      </c>
      <c r="I291" s="34"/>
      <c r="J291" s="34"/>
      <c r="K291" s="34"/>
    </row>
    <row r="292" spans="2:11" ht="12.75">
      <c r="B292" s="40" t="s">
        <v>424</v>
      </c>
      <c r="C292" s="65" t="s">
        <v>594</v>
      </c>
      <c r="D292" s="31" t="s">
        <v>425</v>
      </c>
      <c r="E292" s="31"/>
      <c r="F292" s="34">
        <f t="shared" si="4"/>
        <v>11.5</v>
      </c>
      <c r="G292" s="34"/>
      <c r="H292" s="34">
        <f>H293</f>
        <v>11.5</v>
      </c>
      <c r="I292" s="34"/>
      <c r="J292" s="34"/>
      <c r="K292" s="34"/>
    </row>
    <row r="293" spans="2:11" ht="12.75">
      <c r="B293" s="40" t="s">
        <v>37</v>
      </c>
      <c r="C293" s="65" t="s">
        <v>594</v>
      </c>
      <c r="D293" s="31" t="s">
        <v>425</v>
      </c>
      <c r="E293" s="31" t="s">
        <v>379</v>
      </c>
      <c r="F293" s="34">
        <f t="shared" si="4"/>
        <v>11.5</v>
      </c>
      <c r="G293" s="34"/>
      <c r="H293" s="34">
        <v>11.5</v>
      </c>
      <c r="I293" s="34"/>
      <c r="J293" s="34"/>
      <c r="K293" s="34"/>
    </row>
    <row r="294" spans="2:11" s="39" customFormat="1" ht="12.75">
      <c r="B294" s="59" t="s">
        <v>412</v>
      </c>
      <c r="C294" s="30" t="s">
        <v>579</v>
      </c>
      <c r="D294" s="30"/>
      <c r="E294" s="30"/>
      <c r="F294" s="32">
        <f t="shared" si="4"/>
        <v>1195.1</v>
      </c>
      <c r="G294" s="32"/>
      <c r="H294" s="32">
        <f>H298</f>
        <v>1113.3999999999999</v>
      </c>
      <c r="I294" s="32">
        <f>I295</f>
        <v>81.7</v>
      </c>
      <c r="J294" s="32"/>
      <c r="K294" s="32"/>
    </row>
    <row r="295" spans="2:11" s="39" customFormat="1" ht="12.75">
      <c r="B295" s="40" t="s">
        <v>368</v>
      </c>
      <c r="C295" s="31" t="s">
        <v>647</v>
      </c>
      <c r="D295" s="30"/>
      <c r="E295" s="30"/>
      <c r="F295" s="34">
        <f t="shared" si="4"/>
        <v>81.7</v>
      </c>
      <c r="G295" s="32"/>
      <c r="H295" s="32"/>
      <c r="I295" s="34">
        <f>I296</f>
        <v>81.7</v>
      </c>
      <c r="J295" s="32"/>
      <c r="K295" s="32"/>
    </row>
    <row r="296" spans="2:11" s="39" customFormat="1" ht="12.75">
      <c r="B296" s="40" t="s">
        <v>538</v>
      </c>
      <c r="C296" s="31" t="s">
        <v>647</v>
      </c>
      <c r="D296" s="31" t="s">
        <v>599</v>
      </c>
      <c r="E296" s="30"/>
      <c r="F296" s="34">
        <f t="shared" si="4"/>
        <v>81.7</v>
      </c>
      <c r="G296" s="32"/>
      <c r="H296" s="32"/>
      <c r="I296" s="34">
        <f>I297</f>
        <v>81.7</v>
      </c>
      <c r="J296" s="32"/>
      <c r="K296" s="32"/>
    </row>
    <row r="297" spans="2:11" s="39" customFormat="1" ht="12.75">
      <c r="B297" s="40" t="s">
        <v>37</v>
      </c>
      <c r="C297" s="31" t="s">
        <v>647</v>
      </c>
      <c r="D297" s="31" t="s">
        <v>599</v>
      </c>
      <c r="E297" s="31" t="s">
        <v>379</v>
      </c>
      <c r="F297" s="34">
        <f t="shared" si="4"/>
        <v>81.7</v>
      </c>
      <c r="G297" s="34"/>
      <c r="H297" s="34"/>
      <c r="I297" s="34">
        <v>81.7</v>
      </c>
      <c r="J297" s="34"/>
      <c r="K297" s="34"/>
    </row>
    <row r="298" spans="2:11" s="39" customFormat="1" ht="12.75">
      <c r="B298" s="40" t="s">
        <v>411</v>
      </c>
      <c r="C298" s="31" t="s">
        <v>580</v>
      </c>
      <c r="D298" s="30"/>
      <c r="E298" s="31"/>
      <c r="F298" s="34">
        <f t="shared" si="4"/>
        <v>1113.3999999999999</v>
      </c>
      <c r="G298" s="34"/>
      <c r="H298" s="34">
        <f>H299+H301+H303</f>
        <v>1113.3999999999999</v>
      </c>
      <c r="I298" s="34"/>
      <c r="J298" s="34"/>
      <c r="K298" s="32"/>
    </row>
    <row r="299" spans="2:11" s="39" customFormat="1" ht="12.75">
      <c r="B299" s="40" t="s">
        <v>424</v>
      </c>
      <c r="C299" s="31" t="s">
        <v>580</v>
      </c>
      <c r="D299" s="31" t="s">
        <v>425</v>
      </c>
      <c r="E299" s="31"/>
      <c r="F299" s="34">
        <f t="shared" si="4"/>
        <v>16.2</v>
      </c>
      <c r="G299" s="34"/>
      <c r="H299" s="34">
        <f>H300</f>
        <v>16.2</v>
      </c>
      <c r="I299" s="34"/>
      <c r="J299" s="34"/>
      <c r="K299" s="32"/>
    </row>
    <row r="300" spans="2:11" s="39" customFormat="1" ht="12.75">
      <c r="B300" s="40" t="s">
        <v>37</v>
      </c>
      <c r="C300" s="31" t="s">
        <v>580</v>
      </c>
      <c r="D300" s="31" t="s">
        <v>425</v>
      </c>
      <c r="E300" s="31" t="s">
        <v>379</v>
      </c>
      <c r="F300" s="34">
        <f t="shared" si="4"/>
        <v>16.2</v>
      </c>
      <c r="G300" s="34"/>
      <c r="H300" s="34">
        <v>16.2</v>
      </c>
      <c r="I300" s="34"/>
      <c r="J300" s="34"/>
      <c r="K300" s="32"/>
    </row>
    <row r="301" spans="2:11" s="39" customFormat="1" ht="12.75">
      <c r="B301" s="40" t="s">
        <v>538</v>
      </c>
      <c r="C301" s="31" t="s">
        <v>580</v>
      </c>
      <c r="D301" s="177">
        <v>300</v>
      </c>
      <c r="E301" s="31"/>
      <c r="F301" s="34">
        <f t="shared" si="4"/>
        <v>68.6</v>
      </c>
      <c r="G301" s="34"/>
      <c r="H301" s="34">
        <f>H302</f>
        <v>68.6</v>
      </c>
      <c r="I301" s="34"/>
      <c r="J301" s="34"/>
      <c r="K301" s="32"/>
    </row>
    <row r="302" spans="2:11" s="39" customFormat="1" ht="12.75">
      <c r="B302" s="40" t="s">
        <v>37</v>
      </c>
      <c r="C302" s="31" t="s">
        <v>580</v>
      </c>
      <c r="D302" s="177">
        <v>300</v>
      </c>
      <c r="E302" s="31" t="s">
        <v>379</v>
      </c>
      <c r="F302" s="34">
        <f t="shared" si="4"/>
        <v>68.6</v>
      </c>
      <c r="G302" s="34"/>
      <c r="H302" s="34">
        <v>68.6</v>
      </c>
      <c r="I302" s="34"/>
      <c r="J302" s="34"/>
      <c r="K302" s="32"/>
    </row>
    <row r="303" spans="2:11" s="39" customFormat="1" ht="12.75">
      <c r="B303" s="40" t="s">
        <v>499</v>
      </c>
      <c r="C303" s="31" t="s">
        <v>580</v>
      </c>
      <c r="D303" s="31" t="s">
        <v>500</v>
      </c>
      <c r="E303" s="31"/>
      <c r="F303" s="34">
        <f t="shared" si="4"/>
        <v>1028.6</v>
      </c>
      <c r="G303" s="34"/>
      <c r="H303" s="34">
        <f>H304</f>
        <v>1028.6</v>
      </c>
      <c r="I303" s="34"/>
      <c r="J303" s="34"/>
      <c r="K303" s="32"/>
    </row>
    <row r="304" spans="2:11" s="39" customFormat="1" ht="12.75">
      <c r="B304" s="40" t="s">
        <v>37</v>
      </c>
      <c r="C304" s="31" t="s">
        <v>580</v>
      </c>
      <c r="D304" s="31" t="s">
        <v>500</v>
      </c>
      <c r="E304" s="31" t="s">
        <v>379</v>
      </c>
      <c r="F304" s="34">
        <f t="shared" si="4"/>
        <v>1028.6</v>
      </c>
      <c r="G304" s="34"/>
      <c r="H304" s="34">
        <v>1028.6</v>
      </c>
      <c r="I304" s="34"/>
      <c r="J304" s="34"/>
      <c r="K304" s="32"/>
    </row>
    <row r="305" spans="2:11" s="39" customFormat="1" ht="12.75">
      <c r="B305" s="194" t="s">
        <v>532</v>
      </c>
      <c r="C305" s="30" t="s">
        <v>533</v>
      </c>
      <c r="D305" s="30"/>
      <c r="E305" s="30"/>
      <c r="F305" s="32">
        <f t="shared" si="4"/>
        <v>60</v>
      </c>
      <c r="G305" s="32"/>
      <c r="H305" s="32">
        <f>H306</f>
        <v>60</v>
      </c>
      <c r="I305" s="32"/>
      <c r="J305" s="32"/>
      <c r="K305" s="32"/>
    </row>
    <row r="306" spans="2:11" ht="12.75">
      <c r="B306" s="191" t="s">
        <v>531</v>
      </c>
      <c r="C306" s="155" t="s">
        <v>530</v>
      </c>
      <c r="D306" s="31"/>
      <c r="E306" s="31"/>
      <c r="F306" s="34">
        <f t="shared" si="4"/>
        <v>60</v>
      </c>
      <c r="G306" s="34"/>
      <c r="H306" s="34">
        <f>H307</f>
        <v>60</v>
      </c>
      <c r="I306" s="112"/>
      <c r="J306" s="34"/>
      <c r="K306" s="34"/>
    </row>
    <row r="307" spans="2:11" ht="12.75">
      <c r="B307" s="40" t="s">
        <v>499</v>
      </c>
      <c r="C307" s="155" t="s">
        <v>530</v>
      </c>
      <c r="D307" s="31" t="s">
        <v>500</v>
      </c>
      <c r="E307" s="31"/>
      <c r="F307" s="34">
        <f t="shared" si="4"/>
        <v>60</v>
      </c>
      <c r="G307" s="34"/>
      <c r="H307" s="34">
        <f>H308</f>
        <v>60</v>
      </c>
      <c r="I307" s="112"/>
      <c r="J307" s="34"/>
      <c r="K307" s="34"/>
    </row>
    <row r="308" spans="2:11" ht="12.75">
      <c r="B308" s="40" t="s">
        <v>37</v>
      </c>
      <c r="C308" s="155" t="s">
        <v>530</v>
      </c>
      <c r="D308" s="31" t="s">
        <v>500</v>
      </c>
      <c r="E308" s="31" t="s">
        <v>379</v>
      </c>
      <c r="F308" s="34">
        <f t="shared" si="4"/>
        <v>60</v>
      </c>
      <c r="G308" s="34"/>
      <c r="H308" s="34">
        <v>60</v>
      </c>
      <c r="I308" s="112"/>
      <c r="J308" s="34"/>
      <c r="K308" s="34"/>
    </row>
    <row r="309" spans="2:11" s="39" customFormat="1" ht="12.75">
      <c r="B309" s="194" t="s">
        <v>466</v>
      </c>
      <c r="C309" s="108" t="s">
        <v>465</v>
      </c>
      <c r="D309" s="186"/>
      <c r="E309" s="102"/>
      <c r="F309" s="32">
        <f t="shared" si="4"/>
        <v>11666.5</v>
      </c>
      <c r="G309" s="32"/>
      <c r="H309" s="32"/>
      <c r="I309" s="32">
        <f>I310</f>
        <v>11666.5</v>
      </c>
      <c r="J309" s="32"/>
      <c r="K309" s="32"/>
    </row>
    <row r="310" spans="2:11" ht="12.75">
      <c r="B310" s="33" t="s">
        <v>469</v>
      </c>
      <c r="C310" s="105" t="s">
        <v>455</v>
      </c>
      <c r="D310" s="109"/>
      <c r="E310" s="164"/>
      <c r="F310" s="34">
        <f t="shared" si="4"/>
        <v>11666.5</v>
      </c>
      <c r="G310" s="34"/>
      <c r="H310" s="34"/>
      <c r="I310" s="34">
        <f>I311</f>
        <v>11666.5</v>
      </c>
      <c r="J310" s="34"/>
      <c r="K310" s="34"/>
    </row>
    <row r="311" spans="2:11" ht="12.75">
      <c r="B311" s="195" t="s">
        <v>258</v>
      </c>
      <c r="C311" s="105" t="s">
        <v>455</v>
      </c>
      <c r="D311" s="109" t="s">
        <v>492</v>
      </c>
      <c r="E311" s="164"/>
      <c r="F311" s="34">
        <f t="shared" si="4"/>
        <v>11666.5</v>
      </c>
      <c r="G311" s="34"/>
      <c r="H311" s="34"/>
      <c r="I311" s="34">
        <f>I312</f>
        <v>11666.5</v>
      </c>
      <c r="J311" s="34"/>
      <c r="K311" s="34"/>
    </row>
    <row r="312" spans="2:11" ht="12.75">
      <c r="B312" s="33" t="s">
        <v>148</v>
      </c>
      <c r="C312" s="105" t="s">
        <v>455</v>
      </c>
      <c r="D312" s="105" t="s">
        <v>492</v>
      </c>
      <c r="E312" s="105" t="s">
        <v>147</v>
      </c>
      <c r="F312" s="34">
        <f t="shared" si="4"/>
        <v>11666.5</v>
      </c>
      <c r="G312" s="110"/>
      <c r="H312" s="110"/>
      <c r="I312" s="34">
        <v>11666.5</v>
      </c>
      <c r="J312" s="34"/>
      <c r="K312" s="34"/>
    </row>
    <row r="313" spans="2:11" ht="12.75">
      <c r="B313" s="192"/>
      <c r="C313" s="123"/>
      <c r="D313" s="187"/>
      <c r="E313" s="188"/>
      <c r="F313" s="190"/>
      <c r="G313" s="190"/>
      <c r="H313" s="190"/>
      <c r="I313" s="189"/>
      <c r="J313" s="189"/>
      <c r="K313" s="189"/>
    </row>
    <row r="314" spans="2:11" ht="12.75">
      <c r="B314" s="192"/>
      <c r="C314" s="123"/>
      <c r="D314" s="187"/>
      <c r="E314" s="188"/>
      <c r="F314" s="189"/>
      <c r="G314" s="189"/>
      <c r="H314" s="189"/>
      <c r="I314" s="189"/>
      <c r="J314" s="189"/>
      <c r="K314" s="189"/>
    </row>
    <row r="315" spans="2:11" ht="12.75">
      <c r="B315" s="192"/>
      <c r="C315" s="123"/>
      <c r="D315" s="187"/>
      <c r="E315" s="123"/>
      <c r="F315" s="189"/>
      <c r="G315" s="189"/>
      <c r="H315" s="189"/>
      <c r="I315" s="189"/>
      <c r="J315" s="189"/>
      <c r="K315" s="189"/>
    </row>
    <row r="316" spans="2:11" ht="12.75">
      <c r="B316" s="192"/>
      <c r="C316" s="188"/>
      <c r="D316" s="187"/>
      <c r="E316" s="188"/>
      <c r="F316" s="189"/>
      <c r="G316" s="189"/>
      <c r="H316" s="189"/>
      <c r="I316" s="189"/>
      <c r="J316" s="189"/>
      <c r="K316" s="189"/>
    </row>
    <row r="317" spans="2:11" ht="12.75">
      <c r="B317" s="192"/>
      <c r="F317" s="189"/>
      <c r="G317" s="189"/>
      <c r="H317" s="189"/>
      <c r="I317" s="189"/>
      <c r="J317" s="189"/>
      <c r="K317" s="189"/>
    </row>
    <row r="318" spans="2:11" ht="12.75">
      <c r="B318" s="192"/>
      <c r="F318" s="189"/>
      <c r="G318" s="189"/>
      <c r="H318" s="189"/>
      <c r="I318" s="189"/>
      <c r="J318" s="189"/>
      <c r="K318" s="189"/>
    </row>
    <row r="319" spans="2:11" ht="12.75">
      <c r="B319" s="192"/>
      <c r="F319" s="189"/>
      <c r="G319" s="189"/>
      <c r="H319" s="189"/>
      <c r="I319" s="189"/>
      <c r="J319" s="189"/>
      <c r="K319" s="189"/>
    </row>
    <row r="320" spans="2:11" ht="12.75">
      <c r="B320" s="192"/>
      <c r="F320" s="189"/>
      <c r="G320" s="189"/>
      <c r="H320" s="189"/>
      <c r="I320" s="189"/>
      <c r="J320" s="189"/>
      <c r="K320" s="189"/>
    </row>
    <row r="321" spans="2:11" ht="12.75">
      <c r="B321" s="192"/>
      <c r="F321" s="189"/>
      <c r="G321" s="189"/>
      <c r="H321" s="189"/>
      <c r="I321" s="189"/>
      <c r="J321" s="189"/>
      <c r="K321" s="189"/>
    </row>
    <row r="322" spans="2:11" ht="12.75">
      <c r="B322" s="192"/>
      <c r="F322" s="189"/>
      <c r="G322" s="189"/>
      <c r="H322" s="189"/>
      <c r="I322" s="189"/>
      <c r="J322" s="189"/>
      <c r="K322" s="189"/>
    </row>
    <row r="323" spans="2:11" ht="12.75">
      <c r="B323" s="192"/>
      <c r="F323" s="189"/>
      <c r="G323" s="189"/>
      <c r="H323" s="189"/>
      <c r="I323" s="189"/>
      <c r="J323" s="189"/>
      <c r="K323" s="189"/>
    </row>
    <row r="324" spans="2:11" ht="12.75">
      <c r="B324" s="192"/>
      <c r="F324" s="189"/>
      <c r="G324" s="189"/>
      <c r="H324" s="189"/>
      <c r="I324" s="189"/>
      <c r="J324" s="189"/>
      <c r="K324" s="189"/>
    </row>
    <row r="325" spans="2:11" ht="12.75">
      <c r="B325" s="192"/>
      <c r="F325" s="189"/>
      <c r="G325" s="189"/>
      <c r="H325" s="189"/>
      <c r="I325" s="189"/>
      <c r="J325" s="189"/>
      <c r="K325" s="189"/>
    </row>
    <row r="326" spans="2:11" ht="12.75">
      <c r="B326" s="192"/>
      <c r="F326" s="189"/>
      <c r="G326" s="189"/>
      <c r="H326" s="189"/>
      <c r="I326" s="189"/>
      <c r="J326" s="189"/>
      <c r="K326" s="189"/>
    </row>
    <row r="327" spans="2:11" ht="12.75">
      <c r="B327" s="192"/>
      <c r="F327" s="189"/>
      <c r="G327" s="189"/>
      <c r="H327" s="189"/>
      <c r="I327" s="189"/>
      <c r="J327" s="189"/>
      <c r="K327" s="189"/>
    </row>
    <row r="328" spans="2:11" ht="12.75">
      <c r="B328" s="192"/>
      <c r="F328" s="189"/>
      <c r="G328" s="189"/>
      <c r="H328" s="189"/>
      <c r="I328" s="189"/>
      <c r="J328" s="189"/>
      <c r="K328" s="189"/>
    </row>
    <row r="329" spans="2:11" ht="12.75">
      <c r="B329" s="192"/>
      <c r="F329" s="189"/>
      <c r="G329" s="189"/>
      <c r="H329" s="189"/>
      <c r="I329" s="189"/>
      <c r="J329" s="189"/>
      <c r="K329" s="189"/>
    </row>
    <row r="330" spans="2:11" ht="12.75">
      <c r="B330" s="192"/>
      <c r="F330" s="189"/>
      <c r="G330" s="189"/>
      <c r="H330" s="189"/>
      <c r="I330" s="189"/>
      <c r="J330" s="189"/>
      <c r="K330" s="189"/>
    </row>
    <row r="331" spans="2:11" ht="12.75">
      <c r="B331" s="192"/>
      <c r="F331" s="189"/>
      <c r="G331" s="189"/>
      <c r="H331" s="189"/>
      <c r="I331" s="189"/>
      <c r="J331" s="189"/>
      <c r="K331" s="189"/>
    </row>
    <row r="332" spans="2:11" ht="12.75">
      <c r="B332" s="192"/>
      <c r="F332" s="189"/>
      <c r="G332" s="189"/>
      <c r="H332" s="189"/>
      <c r="I332" s="189"/>
      <c r="J332" s="189"/>
      <c r="K332" s="189"/>
    </row>
    <row r="333" spans="2:11" ht="12.75">
      <c r="B333" s="192"/>
      <c r="F333" s="189"/>
      <c r="G333" s="189"/>
      <c r="H333" s="189"/>
      <c r="I333" s="189"/>
      <c r="J333" s="189"/>
      <c r="K333" s="189"/>
    </row>
    <row r="334" spans="2:11" ht="12.75">
      <c r="B334" s="192"/>
      <c r="F334" s="189"/>
      <c r="G334" s="189"/>
      <c r="H334" s="189"/>
      <c r="I334" s="189"/>
      <c r="J334" s="189"/>
      <c r="K334" s="189"/>
    </row>
    <row r="335" spans="2:11" ht="12.75">
      <c r="B335" s="192"/>
      <c r="F335" s="189"/>
      <c r="G335" s="189"/>
      <c r="H335" s="189"/>
      <c r="I335" s="189"/>
      <c r="J335" s="189"/>
      <c r="K335" s="189"/>
    </row>
    <row r="336" spans="2:11" ht="12.75">
      <c r="B336" s="192"/>
      <c r="F336" s="189"/>
      <c r="G336" s="189"/>
      <c r="H336" s="189"/>
      <c r="I336" s="189"/>
      <c r="J336" s="189"/>
      <c r="K336" s="189"/>
    </row>
    <row r="337" spans="2:11" ht="12.75">
      <c r="B337" s="192"/>
      <c r="F337" s="189"/>
      <c r="G337" s="189"/>
      <c r="H337" s="189"/>
      <c r="I337" s="189"/>
      <c r="J337" s="189"/>
      <c r="K337" s="189"/>
    </row>
    <row r="338" spans="2:11" ht="12.75">
      <c r="B338" s="192"/>
      <c r="F338" s="189"/>
      <c r="G338" s="189"/>
      <c r="H338" s="189"/>
      <c r="I338" s="189"/>
      <c r="J338" s="189"/>
      <c r="K338" s="189"/>
    </row>
    <row r="339" spans="2:11" ht="12.75">
      <c r="B339" s="192"/>
      <c r="F339" s="189"/>
      <c r="G339" s="189"/>
      <c r="H339" s="189"/>
      <c r="I339" s="189"/>
      <c r="J339" s="189"/>
      <c r="K339" s="189"/>
    </row>
    <row r="340" spans="2:11" ht="12.75">
      <c r="B340" s="192"/>
      <c r="F340" s="189"/>
      <c r="G340" s="189"/>
      <c r="H340" s="189"/>
      <c r="I340" s="189"/>
      <c r="J340" s="189"/>
      <c r="K340" s="189"/>
    </row>
    <row r="341" spans="2:11" ht="12.75">
      <c r="B341" s="192"/>
      <c r="F341" s="189"/>
      <c r="G341" s="189"/>
      <c r="H341" s="189"/>
      <c r="I341" s="189"/>
      <c r="J341" s="189"/>
      <c r="K341" s="189"/>
    </row>
    <row r="342" spans="2:11" ht="12.75">
      <c r="B342" s="192"/>
      <c r="F342" s="189"/>
      <c r="G342" s="189"/>
      <c r="H342" s="189"/>
      <c r="I342" s="189"/>
      <c r="J342" s="189"/>
      <c r="K342" s="189"/>
    </row>
    <row r="343" spans="2:11" ht="12.75">
      <c r="B343" s="192"/>
      <c r="F343" s="189"/>
      <c r="G343" s="189"/>
      <c r="H343" s="189"/>
      <c r="I343" s="189"/>
      <c r="J343" s="189"/>
      <c r="K343" s="189"/>
    </row>
    <row r="344" spans="2:11" ht="12.75">
      <c r="B344" s="192"/>
      <c r="F344" s="189"/>
      <c r="G344" s="189"/>
      <c r="H344" s="189"/>
      <c r="I344" s="189"/>
      <c r="J344" s="189"/>
      <c r="K344" s="189"/>
    </row>
    <row r="345" spans="2:11" ht="12.75">
      <c r="B345" s="192"/>
      <c r="F345" s="189"/>
      <c r="G345" s="189"/>
      <c r="H345" s="189"/>
      <c r="I345" s="189"/>
      <c r="J345" s="189"/>
      <c r="K345" s="189"/>
    </row>
    <row r="346" spans="2:11" ht="12.75">
      <c r="B346" s="192"/>
      <c r="F346" s="189"/>
      <c r="G346" s="189"/>
      <c r="H346" s="189"/>
      <c r="I346" s="189"/>
      <c r="J346" s="189"/>
      <c r="K346" s="189"/>
    </row>
    <row r="347" spans="2:11" ht="12.75">
      <c r="B347" s="192"/>
      <c r="F347" s="189"/>
      <c r="G347" s="189"/>
      <c r="H347" s="189"/>
      <c r="I347" s="189"/>
      <c r="J347" s="189"/>
      <c r="K347" s="189"/>
    </row>
    <row r="348" spans="2:11" ht="12.75">
      <c r="B348" s="192"/>
      <c r="F348" s="189"/>
      <c r="G348" s="189"/>
      <c r="H348" s="189"/>
      <c r="I348" s="189"/>
      <c r="J348" s="189"/>
      <c r="K348" s="189"/>
    </row>
    <row r="349" spans="2:11" ht="12.75">
      <c r="B349" s="192"/>
      <c r="F349" s="189"/>
      <c r="G349" s="189"/>
      <c r="H349" s="189"/>
      <c r="I349" s="189"/>
      <c r="J349" s="189"/>
      <c r="K349" s="189"/>
    </row>
    <row r="350" spans="2:11" ht="12.75">
      <c r="B350" s="192"/>
      <c r="F350" s="189"/>
      <c r="G350" s="189"/>
      <c r="H350" s="189"/>
      <c r="I350" s="189"/>
      <c r="J350" s="189"/>
      <c r="K350" s="189"/>
    </row>
    <row r="351" spans="2:11" ht="12.75">
      <c r="B351" s="192"/>
      <c r="F351" s="189"/>
      <c r="G351" s="189"/>
      <c r="H351" s="189"/>
      <c r="I351" s="189"/>
      <c r="J351" s="189"/>
      <c r="K351" s="189"/>
    </row>
    <row r="352" spans="2:11" ht="12.75">
      <c r="B352" s="192"/>
      <c r="F352" s="189"/>
      <c r="G352" s="189"/>
      <c r="H352" s="189"/>
      <c r="I352" s="189"/>
      <c r="J352" s="189"/>
      <c r="K352" s="189"/>
    </row>
    <row r="353" spans="2:11" ht="12.75">
      <c r="B353" s="192"/>
      <c r="F353" s="189"/>
      <c r="G353" s="189"/>
      <c r="H353" s="189"/>
      <c r="I353" s="189"/>
      <c r="J353" s="189"/>
      <c r="K353" s="189"/>
    </row>
    <row r="354" spans="2:11" ht="12.75">
      <c r="B354" s="192"/>
      <c r="F354" s="189"/>
      <c r="G354" s="189"/>
      <c r="H354" s="189"/>
      <c r="I354" s="189"/>
      <c r="J354" s="189"/>
      <c r="K354" s="189"/>
    </row>
    <row r="355" spans="2:11" ht="12.75">
      <c r="B355" s="192"/>
      <c r="F355" s="189"/>
      <c r="G355" s="189"/>
      <c r="H355" s="189"/>
      <c r="I355" s="189"/>
      <c r="J355" s="189"/>
      <c r="K355" s="189"/>
    </row>
    <row r="356" spans="2:11" ht="12.75">
      <c r="B356" s="192"/>
      <c r="F356" s="189"/>
      <c r="G356" s="189"/>
      <c r="H356" s="189"/>
      <c r="I356" s="189"/>
      <c r="J356" s="189"/>
      <c r="K356" s="189"/>
    </row>
    <row r="357" spans="2:11" ht="12.75">
      <c r="B357" s="192"/>
      <c r="F357" s="189"/>
      <c r="G357" s="189"/>
      <c r="H357" s="189"/>
      <c r="I357" s="189"/>
      <c r="J357" s="189"/>
      <c r="K357" s="189"/>
    </row>
    <row r="358" spans="2:11" ht="12.75">
      <c r="B358" s="192"/>
      <c r="F358" s="189"/>
      <c r="G358" s="189"/>
      <c r="H358" s="189"/>
      <c r="I358" s="189"/>
      <c r="J358" s="189"/>
      <c r="K358" s="189"/>
    </row>
    <row r="359" spans="2:11" ht="12.75">
      <c r="B359" s="192"/>
      <c r="F359" s="189"/>
      <c r="G359" s="189"/>
      <c r="H359" s="189"/>
      <c r="I359" s="189"/>
      <c r="J359" s="189"/>
      <c r="K359" s="189"/>
    </row>
    <row r="360" spans="2:11" ht="12.75">
      <c r="B360" s="192"/>
      <c r="F360" s="189"/>
      <c r="G360" s="189"/>
      <c r="H360" s="189"/>
      <c r="I360" s="189"/>
      <c r="J360" s="189"/>
      <c r="K360" s="189"/>
    </row>
    <row r="361" spans="2:11" ht="12.75">
      <c r="B361" s="192"/>
      <c r="F361" s="189"/>
      <c r="G361" s="189"/>
      <c r="H361" s="189"/>
      <c r="I361" s="189"/>
      <c r="J361" s="189"/>
      <c r="K361" s="189"/>
    </row>
    <row r="362" spans="2:11" ht="12.75">
      <c r="B362" s="192"/>
      <c r="F362" s="189"/>
      <c r="G362" s="189"/>
      <c r="H362" s="189"/>
      <c r="I362" s="189"/>
      <c r="J362" s="189"/>
      <c r="K362" s="189"/>
    </row>
    <row r="363" spans="2:11" ht="12.75">
      <c r="B363" s="192"/>
      <c r="F363" s="189"/>
      <c r="G363" s="189"/>
      <c r="H363" s="189"/>
      <c r="I363" s="189"/>
      <c r="J363" s="189"/>
      <c r="K363" s="189"/>
    </row>
    <row r="364" spans="2:11" ht="12.75">
      <c r="B364" s="192"/>
      <c r="F364" s="189"/>
      <c r="G364" s="189"/>
      <c r="H364" s="189"/>
      <c r="I364" s="189"/>
      <c r="J364" s="189"/>
      <c r="K364" s="189"/>
    </row>
    <row r="365" spans="2:11" ht="12.75">
      <c r="B365" s="192"/>
      <c r="F365" s="189"/>
      <c r="G365" s="189"/>
      <c r="H365" s="189"/>
      <c r="I365" s="189"/>
      <c r="J365" s="189"/>
      <c r="K365" s="189"/>
    </row>
    <row r="366" spans="2:11" ht="12.75">
      <c r="B366" s="192"/>
      <c r="F366" s="189"/>
      <c r="G366" s="189"/>
      <c r="H366" s="189"/>
      <c r="I366" s="189"/>
      <c r="J366" s="189"/>
      <c r="K366" s="189"/>
    </row>
    <row r="367" spans="2:11" ht="12.75">
      <c r="B367" s="192"/>
      <c r="F367" s="189"/>
      <c r="G367" s="189"/>
      <c r="H367" s="189"/>
      <c r="I367" s="189"/>
      <c r="J367" s="189"/>
      <c r="K367" s="189"/>
    </row>
    <row r="368" spans="2:11" ht="12.75">
      <c r="B368" s="192"/>
      <c r="F368" s="189"/>
      <c r="G368" s="189"/>
      <c r="H368" s="189"/>
      <c r="I368" s="189"/>
      <c r="J368" s="189"/>
      <c r="K368" s="189"/>
    </row>
    <row r="369" spans="2:11" ht="12.75">
      <c r="B369" s="192"/>
      <c r="F369" s="189"/>
      <c r="G369" s="189"/>
      <c r="H369" s="189"/>
      <c r="I369" s="189"/>
      <c r="J369" s="189"/>
      <c r="K369" s="189"/>
    </row>
    <row r="370" spans="2:11" ht="12.75">
      <c r="B370" s="192"/>
      <c r="F370" s="189"/>
      <c r="G370" s="189"/>
      <c r="H370" s="189"/>
      <c r="I370" s="189"/>
      <c r="J370" s="189"/>
      <c r="K370" s="189"/>
    </row>
    <row r="371" spans="2:11" ht="12.75">
      <c r="B371" s="192"/>
      <c r="F371" s="189"/>
      <c r="G371" s="189"/>
      <c r="H371" s="189"/>
      <c r="I371" s="189"/>
      <c r="J371" s="189"/>
      <c r="K371" s="189"/>
    </row>
    <row r="372" spans="2:11" ht="12.75">
      <c r="B372" s="192"/>
      <c r="F372" s="189"/>
      <c r="G372" s="189"/>
      <c r="H372" s="189"/>
      <c r="I372" s="189"/>
      <c r="J372" s="189"/>
      <c r="K372" s="189"/>
    </row>
    <row r="373" spans="2:11" ht="12.75">
      <c r="B373" s="192"/>
      <c r="F373" s="189"/>
      <c r="G373" s="189"/>
      <c r="H373" s="189"/>
      <c r="I373" s="189"/>
      <c r="J373" s="189"/>
      <c r="K373" s="189"/>
    </row>
    <row r="374" spans="2:11" ht="12.75">
      <c r="B374" s="192"/>
      <c r="F374" s="189"/>
      <c r="G374" s="189"/>
      <c r="H374" s="189"/>
      <c r="I374" s="189"/>
      <c r="J374" s="189"/>
      <c r="K374" s="189"/>
    </row>
    <row r="375" spans="2:11" ht="12.75">
      <c r="B375" s="192"/>
      <c r="F375" s="189"/>
      <c r="G375" s="189"/>
      <c r="H375" s="189"/>
      <c r="I375" s="189"/>
      <c r="J375" s="189"/>
      <c r="K375" s="189"/>
    </row>
    <row r="376" spans="2:11" ht="12.75">
      <c r="B376" s="192"/>
      <c r="F376" s="189"/>
      <c r="G376" s="189"/>
      <c r="H376" s="189"/>
      <c r="I376" s="189"/>
      <c r="J376" s="189"/>
      <c r="K376" s="189"/>
    </row>
    <row r="377" spans="2:11" ht="12.75">
      <c r="B377" s="192"/>
      <c r="F377" s="189"/>
      <c r="G377" s="189"/>
      <c r="H377" s="189"/>
      <c r="I377" s="189"/>
      <c r="J377" s="189"/>
      <c r="K377" s="189"/>
    </row>
    <row r="378" spans="2:11" ht="12.75">
      <c r="B378" s="192"/>
      <c r="F378" s="189"/>
      <c r="G378" s="189"/>
      <c r="H378" s="189"/>
      <c r="I378" s="189"/>
      <c r="J378" s="189"/>
      <c r="K378" s="189"/>
    </row>
    <row r="379" spans="2:11" ht="12.75">
      <c r="B379" s="192"/>
      <c r="F379" s="189"/>
      <c r="G379" s="189"/>
      <c r="H379" s="189"/>
      <c r="I379" s="189"/>
      <c r="J379" s="189"/>
      <c r="K379" s="189"/>
    </row>
    <row r="380" spans="2:11" ht="12.75">
      <c r="B380" s="192"/>
      <c r="F380" s="189"/>
      <c r="G380" s="189"/>
      <c r="H380" s="189"/>
      <c r="I380" s="189"/>
      <c r="J380" s="189"/>
      <c r="K380" s="189"/>
    </row>
    <row r="381" spans="2:11" ht="12.75">
      <c r="B381" s="54"/>
      <c r="F381" s="189"/>
      <c r="G381" s="189"/>
      <c r="H381" s="189"/>
      <c r="I381" s="189"/>
      <c r="J381" s="189"/>
      <c r="K381" s="189"/>
    </row>
    <row r="382" spans="2:11" ht="12.75">
      <c r="B382" s="54"/>
      <c r="F382" s="189"/>
      <c r="G382" s="189"/>
      <c r="H382" s="189"/>
      <c r="I382" s="189"/>
      <c r="J382" s="189"/>
      <c r="K382" s="189"/>
    </row>
    <row r="383" spans="2:11" ht="12.75">
      <c r="B383" s="54"/>
      <c r="F383" s="189"/>
      <c r="G383" s="189"/>
      <c r="H383" s="189"/>
      <c r="I383" s="189"/>
      <c r="J383" s="189"/>
      <c r="K383" s="189"/>
    </row>
    <row r="384" spans="2:11" ht="12.75">
      <c r="B384" s="54"/>
      <c r="F384" s="189"/>
      <c r="G384" s="189"/>
      <c r="H384" s="189"/>
      <c r="I384" s="189"/>
      <c r="J384" s="189"/>
      <c r="K384" s="189"/>
    </row>
    <row r="385" spans="2:11" ht="12.75">
      <c r="B385" s="54"/>
      <c r="F385" s="189"/>
      <c r="G385" s="189"/>
      <c r="H385" s="189"/>
      <c r="I385" s="189"/>
      <c r="J385" s="189"/>
      <c r="K385" s="189"/>
    </row>
    <row r="386" spans="2:11" ht="12.75">
      <c r="B386" s="54"/>
      <c r="F386" s="189"/>
      <c r="G386" s="189"/>
      <c r="H386" s="189"/>
      <c r="I386" s="189"/>
      <c r="J386" s="189"/>
      <c r="K386" s="189"/>
    </row>
    <row r="387" spans="2:11" ht="12.75">
      <c r="B387" s="54"/>
      <c r="F387" s="189"/>
      <c r="G387" s="189"/>
      <c r="H387" s="189"/>
      <c r="I387" s="189"/>
      <c r="J387" s="189"/>
      <c r="K387" s="189"/>
    </row>
    <row r="388" spans="2:11" ht="12.75">
      <c r="B388" s="54"/>
      <c r="F388" s="189"/>
      <c r="G388" s="189"/>
      <c r="H388" s="189"/>
      <c r="I388" s="189"/>
      <c r="J388" s="189"/>
      <c r="K388" s="189"/>
    </row>
    <row r="389" spans="2:11" ht="12.75">
      <c r="B389" s="54"/>
      <c r="F389" s="189"/>
      <c r="G389" s="189"/>
      <c r="H389" s="189"/>
      <c r="I389" s="189"/>
      <c r="J389" s="189"/>
      <c r="K389" s="189"/>
    </row>
    <row r="390" spans="2:11" ht="12.75">
      <c r="B390" s="54"/>
      <c r="F390" s="189"/>
      <c r="G390" s="189"/>
      <c r="H390" s="189"/>
      <c r="I390" s="189"/>
      <c r="J390" s="189"/>
      <c r="K390" s="189"/>
    </row>
    <row r="391" spans="2:11" ht="12.75">
      <c r="B391" s="54"/>
      <c r="F391" s="189"/>
      <c r="G391" s="189"/>
      <c r="H391" s="189"/>
      <c r="I391" s="189"/>
      <c r="J391" s="189"/>
      <c r="K391" s="189"/>
    </row>
    <row r="392" spans="2:11" ht="12.75">
      <c r="B392" s="54"/>
      <c r="F392" s="189"/>
      <c r="G392" s="189"/>
      <c r="H392" s="189"/>
      <c r="I392" s="189"/>
      <c r="J392" s="189"/>
      <c r="K392" s="189"/>
    </row>
    <row r="393" spans="2:11" ht="12.75">
      <c r="B393" s="54"/>
      <c r="F393" s="189"/>
      <c r="G393" s="189"/>
      <c r="H393" s="189"/>
      <c r="I393" s="189"/>
      <c r="J393" s="189"/>
      <c r="K393" s="189"/>
    </row>
    <row r="394" spans="2:11" ht="12.75">
      <c r="B394" s="54"/>
      <c r="F394" s="189"/>
      <c r="G394" s="189"/>
      <c r="H394" s="189"/>
      <c r="I394" s="189"/>
      <c r="J394" s="189"/>
      <c r="K394" s="189"/>
    </row>
    <row r="395" spans="2:11" ht="12.75">
      <c r="B395" s="54"/>
      <c r="F395" s="189"/>
      <c r="G395" s="189"/>
      <c r="H395" s="189"/>
      <c r="I395" s="189"/>
      <c r="J395" s="189"/>
      <c r="K395" s="189"/>
    </row>
    <row r="396" spans="2:11" ht="12.75">
      <c r="B396" s="54"/>
      <c r="F396" s="189"/>
      <c r="G396" s="189"/>
      <c r="H396" s="189"/>
      <c r="I396" s="189"/>
      <c r="J396" s="189"/>
      <c r="K396" s="189"/>
    </row>
    <row r="397" spans="2:11" ht="12.75">
      <c r="B397" s="54"/>
      <c r="F397" s="189"/>
      <c r="G397" s="189"/>
      <c r="H397" s="189"/>
      <c r="I397" s="189"/>
      <c r="J397" s="189"/>
      <c r="K397" s="189"/>
    </row>
    <row r="398" spans="2:11" ht="12.75">
      <c r="B398" s="54"/>
      <c r="F398" s="189"/>
      <c r="G398" s="189"/>
      <c r="H398" s="189"/>
      <c r="I398" s="189"/>
      <c r="J398" s="189"/>
      <c r="K398" s="189"/>
    </row>
    <row r="399" spans="2:11" ht="12.75">
      <c r="B399" s="54"/>
      <c r="F399" s="189"/>
      <c r="G399" s="189"/>
      <c r="H399" s="189"/>
      <c r="I399" s="189"/>
      <c r="J399" s="189"/>
      <c r="K399" s="189"/>
    </row>
    <row r="400" spans="2:11" ht="12.75">
      <c r="B400" s="54"/>
      <c r="F400" s="189"/>
      <c r="G400" s="189"/>
      <c r="H400" s="189"/>
      <c r="I400" s="189"/>
      <c r="J400" s="189"/>
      <c r="K400" s="189"/>
    </row>
    <row r="401" spans="2:11" ht="12.75">
      <c r="B401" s="54"/>
      <c r="F401" s="189"/>
      <c r="G401" s="189"/>
      <c r="H401" s="189"/>
      <c r="I401" s="189"/>
      <c r="J401" s="189"/>
      <c r="K401" s="189"/>
    </row>
    <row r="402" spans="2:11" ht="12.75">
      <c r="B402" s="54"/>
      <c r="F402" s="189"/>
      <c r="G402" s="189"/>
      <c r="H402" s="189"/>
      <c r="I402" s="189"/>
      <c r="J402" s="189"/>
      <c r="K402" s="189"/>
    </row>
    <row r="403" spans="2:11" ht="12.75">
      <c r="B403" s="54"/>
      <c r="F403" s="189"/>
      <c r="G403" s="189"/>
      <c r="H403" s="189"/>
      <c r="I403" s="189"/>
      <c r="J403" s="189"/>
      <c r="K403" s="189"/>
    </row>
    <row r="404" spans="2:11" ht="12.75">
      <c r="B404" s="54"/>
      <c r="F404" s="189"/>
      <c r="G404" s="189"/>
      <c r="H404" s="189"/>
      <c r="I404" s="189"/>
      <c r="J404" s="189"/>
      <c r="K404" s="189"/>
    </row>
    <row r="405" spans="2:11" ht="12.75">
      <c r="B405" s="54"/>
      <c r="F405" s="189"/>
      <c r="G405" s="189"/>
      <c r="H405" s="189"/>
      <c r="I405" s="189"/>
      <c r="J405" s="189"/>
      <c r="K405" s="189"/>
    </row>
    <row r="406" spans="2:11" ht="12.75">
      <c r="B406" s="54"/>
      <c r="F406" s="189"/>
      <c r="G406" s="189"/>
      <c r="H406" s="189"/>
      <c r="I406" s="189"/>
      <c r="J406" s="189"/>
      <c r="K406" s="189"/>
    </row>
    <row r="407" spans="2:11" ht="12.75">
      <c r="B407" s="54"/>
      <c r="F407" s="189"/>
      <c r="G407" s="189"/>
      <c r="H407" s="189"/>
      <c r="I407" s="189"/>
      <c r="J407" s="189"/>
      <c r="K407" s="189"/>
    </row>
    <row r="408" spans="2:11" ht="12.75">
      <c r="B408" s="54"/>
      <c r="F408" s="189"/>
      <c r="G408" s="189"/>
      <c r="H408" s="189"/>
      <c r="I408" s="189"/>
      <c r="J408" s="189"/>
      <c r="K408" s="189"/>
    </row>
    <row r="409" spans="2:11" ht="12.75">
      <c r="B409" s="54"/>
      <c r="F409" s="189"/>
      <c r="G409" s="189"/>
      <c r="H409" s="189"/>
      <c r="I409" s="189"/>
      <c r="J409" s="189"/>
      <c r="K409" s="189"/>
    </row>
    <row r="410" spans="2:11" ht="12.75">
      <c r="B410" s="54"/>
      <c r="F410" s="189"/>
      <c r="G410" s="189"/>
      <c r="H410" s="189"/>
      <c r="I410" s="189"/>
      <c r="J410" s="189"/>
      <c r="K410" s="189"/>
    </row>
    <row r="411" spans="2:11" ht="12.75">
      <c r="B411" s="54"/>
      <c r="F411" s="189"/>
      <c r="G411" s="189"/>
      <c r="H411" s="189"/>
      <c r="I411" s="189"/>
      <c r="J411" s="189"/>
      <c r="K411" s="189"/>
    </row>
    <row r="412" spans="2:11" ht="12.75">
      <c r="B412" s="54"/>
      <c r="F412" s="189"/>
      <c r="G412" s="189"/>
      <c r="H412" s="189"/>
      <c r="I412" s="189"/>
      <c r="J412" s="189"/>
      <c r="K412" s="189"/>
    </row>
    <row r="413" spans="2:11" ht="12.75">
      <c r="B413" s="54"/>
      <c r="F413" s="189"/>
      <c r="G413" s="189"/>
      <c r="H413" s="189"/>
      <c r="I413" s="189"/>
      <c r="J413" s="189"/>
      <c r="K413" s="189"/>
    </row>
    <row r="414" spans="2:11" ht="12.75">
      <c r="B414" s="54"/>
      <c r="F414" s="189"/>
      <c r="G414" s="189"/>
      <c r="H414" s="189"/>
      <c r="I414" s="189"/>
      <c r="J414" s="189"/>
      <c r="K414" s="189"/>
    </row>
    <row r="415" spans="2:11" ht="12.75">
      <c r="B415" s="54"/>
      <c r="F415" s="189"/>
      <c r="G415" s="189"/>
      <c r="H415" s="189"/>
      <c r="I415" s="189"/>
      <c r="J415" s="189"/>
      <c r="K415" s="189"/>
    </row>
    <row r="416" spans="2:11" ht="12.75">
      <c r="B416" s="54"/>
      <c r="F416" s="189"/>
      <c r="G416" s="189"/>
      <c r="H416" s="189"/>
      <c r="I416" s="189"/>
      <c r="J416" s="189"/>
      <c r="K416" s="189"/>
    </row>
    <row r="417" spans="2:11" ht="12.75">
      <c r="B417" s="54"/>
      <c r="F417" s="189"/>
      <c r="G417" s="189"/>
      <c r="H417" s="189"/>
      <c r="I417" s="189"/>
      <c r="J417" s="189"/>
      <c r="K417" s="189"/>
    </row>
    <row r="418" spans="2:11" ht="12.75">
      <c r="B418" s="54"/>
      <c r="F418" s="189"/>
      <c r="G418" s="189"/>
      <c r="H418" s="189"/>
      <c r="I418" s="189"/>
      <c r="J418" s="189"/>
      <c r="K418" s="189"/>
    </row>
    <row r="419" spans="2:11" ht="12.75">
      <c r="B419" s="54"/>
      <c r="F419" s="189"/>
      <c r="G419" s="189"/>
      <c r="H419" s="189"/>
      <c r="I419" s="189"/>
      <c r="J419" s="189"/>
      <c r="K419" s="189"/>
    </row>
    <row r="420" spans="2:11" ht="12.75">
      <c r="B420" s="54"/>
      <c r="F420" s="189"/>
      <c r="G420" s="189"/>
      <c r="H420" s="189"/>
      <c r="I420" s="189"/>
      <c r="J420" s="189"/>
      <c r="K420" s="189"/>
    </row>
    <row r="421" spans="2:11" ht="12.75">
      <c r="B421" s="54"/>
      <c r="F421" s="189"/>
      <c r="G421" s="189"/>
      <c r="H421" s="189"/>
      <c r="I421" s="189"/>
      <c r="J421" s="189"/>
      <c r="K421" s="189"/>
    </row>
    <row r="422" spans="2:11" ht="12.75">
      <c r="B422" s="54"/>
      <c r="F422" s="189"/>
      <c r="G422" s="189"/>
      <c r="H422" s="189"/>
      <c r="I422" s="189"/>
      <c r="J422" s="189"/>
      <c r="K422" s="189"/>
    </row>
    <row r="423" spans="2:11" ht="12.75">
      <c r="B423" s="54"/>
      <c r="F423" s="189"/>
      <c r="G423" s="189"/>
      <c r="H423" s="189"/>
      <c r="I423" s="189"/>
      <c r="J423" s="189"/>
      <c r="K423" s="189"/>
    </row>
    <row r="424" spans="2:11" ht="12.75">
      <c r="B424" s="54"/>
      <c r="F424" s="189"/>
      <c r="G424" s="189"/>
      <c r="H424" s="189"/>
      <c r="I424" s="189"/>
      <c r="J424" s="189"/>
      <c r="K424" s="189"/>
    </row>
    <row r="425" spans="2:11" ht="12.75">
      <c r="B425" s="54"/>
      <c r="F425" s="189"/>
      <c r="G425" s="189"/>
      <c r="H425" s="189"/>
      <c r="I425" s="189"/>
      <c r="J425" s="189"/>
      <c r="K425" s="189"/>
    </row>
    <row r="426" spans="2:11" ht="12.75">
      <c r="B426" s="54"/>
      <c r="F426" s="189"/>
      <c r="G426" s="189"/>
      <c r="H426" s="189"/>
      <c r="I426" s="189"/>
      <c r="J426" s="189"/>
      <c r="K426" s="189"/>
    </row>
    <row r="427" spans="2:11" ht="12.75">
      <c r="B427" s="54"/>
      <c r="F427" s="189"/>
      <c r="G427" s="189"/>
      <c r="H427" s="189"/>
      <c r="I427" s="189"/>
      <c r="J427" s="189"/>
      <c r="K427" s="189"/>
    </row>
    <row r="428" spans="2:11" ht="12.75">
      <c r="B428" s="54"/>
      <c r="F428" s="189"/>
      <c r="G428" s="189"/>
      <c r="H428" s="189"/>
      <c r="I428" s="189"/>
      <c r="J428" s="189"/>
      <c r="K428" s="189"/>
    </row>
    <row r="429" spans="2:11" ht="12.75">
      <c r="B429" s="54"/>
      <c r="F429" s="189"/>
      <c r="G429" s="189"/>
      <c r="H429" s="189"/>
      <c r="I429" s="189"/>
      <c r="J429" s="189"/>
      <c r="K429" s="189"/>
    </row>
    <row r="430" spans="2:11" ht="12.75">
      <c r="B430" s="54"/>
      <c r="F430" s="189"/>
      <c r="G430" s="189"/>
      <c r="H430" s="189"/>
      <c r="I430" s="189"/>
      <c r="J430" s="189"/>
      <c r="K430" s="189"/>
    </row>
    <row r="431" spans="2:11" ht="12.75">
      <c r="B431" s="54"/>
      <c r="F431" s="189"/>
      <c r="G431" s="189"/>
      <c r="H431" s="189"/>
      <c r="I431" s="189"/>
      <c r="J431" s="189"/>
      <c r="K431" s="189"/>
    </row>
    <row r="432" spans="2:11" ht="12.75">
      <c r="B432" s="54"/>
      <c r="F432" s="189"/>
      <c r="G432" s="189"/>
      <c r="H432" s="189"/>
      <c r="I432" s="189"/>
      <c r="J432" s="189"/>
      <c r="K432" s="189"/>
    </row>
    <row r="433" spans="2:11" ht="12.75">
      <c r="B433" s="54"/>
      <c r="F433" s="189"/>
      <c r="G433" s="189"/>
      <c r="H433" s="189"/>
      <c r="I433" s="189"/>
      <c r="J433" s="189"/>
      <c r="K433" s="189"/>
    </row>
    <row r="434" spans="2:11" ht="12.75">
      <c r="B434" s="54"/>
      <c r="F434" s="189"/>
      <c r="G434" s="189"/>
      <c r="H434" s="189"/>
      <c r="I434" s="189"/>
      <c r="J434" s="189"/>
      <c r="K434" s="189"/>
    </row>
    <row r="435" spans="2:11" ht="12.75">
      <c r="B435" s="54"/>
      <c r="F435" s="189"/>
      <c r="G435" s="189"/>
      <c r="H435" s="189"/>
      <c r="I435" s="189"/>
      <c r="J435" s="189"/>
      <c r="K435" s="189"/>
    </row>
    <row r="436" spans="2:11" ht="12.75">
      <c r="B436" s="54"/>
      <c r="F436" s="189"/>
      <c r="G436" s="189"/>
      <c r="H436" s="189"/>
      <c r="I436" s="189"/>
      <c r="J436" s="189"/>
      <c r="K436" s="189"/>
    </row>
    <row r="437" spans="2:11" ht="12.75">
      <c r="B437" s="54"/>
      <c r="F437" s="189"/>
      <c r="G437" s="189"/>
      <c r="H437" s="189"/>
      <c r="I437" s="189"/>
      <c r="J437" s="189"/>
      <c r="K437" s="189"/>
    </row>
    <row r="438" spans="2:11" ht="12.75">
      <c r="B438" s="54"/>
      <c r="F438" s="189"/>
      <c r="G438" s="189"/>
      <c r="H438" s="189"/>
      <c r="I438" s="189"/>
      <c r="J438" s="189"/>
      <c r="K438" s="189"/>
    </row>
    <row r="439" spans="6:11" ht="12.75">
      <c r="F439" s="189"/>
      <c r="G439" s="189"/>
      <c r="H439" s="189"/>
      <c r="I439" s="189"/>
      <c r="J439" s="189"/>
      <c r="K439" s="189"/>
    </row>
    <row r="440" spans="6:11" ht="12.75">
      <c r="F440" s="189"/>
      <c r="G440" s="189"/>
      <c r="H440" s="189"/>
      <c r="I440" s="189"/>
      <c r="J440" s="189"/>
      <c r="K440" s="189"/>
    </row>
    <row r="441" spans="6:11" ht="12.75">
      <c r="F441" s="189"/>
      <c r="G441" s="189"/>
      <c r="H441" s="189"/>
      <c r="I441" s="189"/>
      <c r="J441" s="189"/>
      <c r="K441" s="189"/>
    </row>
    <row r="442" spans="6:11" ht="12.75">
      <c r="F442" s="189"/>
      <c r="G442" s="189"/>
      <c r="H442" s="189"/>
      <c r="I442" s="189"/>
      <c r="J442" s="189"/>
      <c r="K442" s="189"/>
    </row>
    <row r="443" spans="6:11" ht="12.75">
      <c r="F443" s="189"/>
      <c r="G443" s="189"/>
      <c r="H443" s="189"/>
      <c r="I443" s="189"/>
      <c r="J443" s="189"/>
      <c r="K443" s="189"/>
    </row>
    <row r="444" spans="6:11" ht="12.75">
      <c r="F444" s="189"/>
      <c r="G444" s="189"/>
      <c r="H444" s="189"/>
      <c r="I444" s="189"/>
      <c r="J444" s="189"/>
      <c r="K444" s="189"/>
    </row>
  </sheetData>
  <sheetProtection/>
  <mergeCells count="2">
    <mergeCell ref="B8:F8"/>
    <mergeCell ref="B7:K7"/>
  </mergeCells>
  <printOptions/>
  <pageMargins left="0.2" right="0.2" top="0.2" bottom="0.27" header="0.2" footer="0.2"/>
  <pageSetup horizontalDpi="600" verticalDpi="600" orientation="landscape" paperSize="9" scale="46" r:id="rId1"/>
  <rowBreaks count="1" manualBreakCount="1">
    <brk id="76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B1:G19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6.75390625" style="3" customWidth="1"/>
    <col min="2" max="2" width="65.125" style="3" customWidth="1"/>
    <col min="3" max="3" width="11.125" style="3" hidden="1" customWidth="1"/>
    <col min="4" max="5" width="10.375" style="3" hidden="1" customWidth="1"/>
    <col min="6" max="6" width="10.875" style="3" hidden="1" customWidth="1"/>
    <col min="7" max="7" width="12.375" style="3" customWidth="1"/>
    <col min="8" max="16384" width="9.125" style="3" customWidth="1"/>
  </cols>
  <sheetData>
    <row r="1" spans="3:7" ht="12.75">
      <c r="C1" s="2"/>
      <c r="D1" s="5"/>
      <c r="G1" s="100" t="s">
        <v>75</v>
      </c>
    </row>
    <row r="2" spans="3:7" ht="12.75">
      <c r="C2" s="5"/>
      <c r="D2" s="5"/>
      <c r="G2" s="111" t="s">
        <v>632</v>
      </c>
    </row>
    <row r="3" spans="3:7" ht="12.75">
      <c r="C3" s="5"/>
      <c r="D3" s="5"/>
      <c r="G3" s="111" t="s">
        <v>471</v>
      </c>
    </row>
    <row r="4" spans="3:7" ht="12.75">
      <c r="C4" s="5"/>
      <c r="D4" s="5"/>
      <c r="G4" s="111" t="s">
        <v>473</v>
      </c>
    </row>
    <row r="5" ht="12.75">
      <c r="B5" s="4"/>
    </row>
    <row r="6" spans="2:7" ht="37.5" customHeight="1">
      <c r="B6" s="304" t="s">
        <v>621</v>
      </c>
      <c r="C6" s="304"/>
      <c r="D6" s="304"/>
      <c r="E6" s="304"/>
      <c r="F6" s="304"/>
      <c r="G6" s="304"/>
    </row>
    <row r="7" spans="2:3" ht="12.75">
      <c r="B7" s="303"/>
      <c r="C7" s="303"/>
    </row>
    <row r="8" spans="2:7" ht="46.5" customHeight="1">
      <c r="B8" s="6" t="s">
        <v>172</v>
      </c>
      <c r="C8" s="6" t="s">
        <v>409</v>
      </c>
      <c r="D8" s="23" t="s">
        <v>446</v>
      </c>
      <c r="E8" s="6" t="s">
        <v>409</v>
      </c>
      <c r="F8" s="149" t="s">
        <v>446</v>
      </c>
      <c r="G8" s="6" t="s">
        <v>409</v>
      </c>
    </row>
    <row r="9" spans="2:7" ht="12.75">
      <c r="B9" s="17" t="s">
        <v>346</v>
      </c>
      <c r="C9" s="121"/>
      <c r="D9" s="114">
        <v>60</v>
      </c>
      <c r="E9" s="114">
        <f>C9+D9</f>
        <v>60</v>
      </c>
      <c r="F9" s="17">
        <v>5</v>
      </c>
      <c r="G9" s="114">
        <f>E9+F9</f>
        <v>65</v>
      </c>
    </row>
    <row r="10" spans="2:7" ht="12.75">
      <c r="B10" s="17" t="s">
        <v>270</v>
      </c>
      <c r="C10" s="121"/>
      <c r="D10" s="114"/>
      <c r="E10" s="114"/>
      <c r="F10" s="17">
        <v>5</v>
      </c>
      <c r="G10" s="114">
        <f aca="true" t="shared" si="0" ref="G10:G15">E10+F10</f>
        <v>5</v>
      </c>
    </row>
    <row r="11" spans="2:7" ht="12.75">
      <c r="B11" s="98" t="s">
        <v>347</v>
      </c>
      <c r="C11" s="121"/>
      <c r="D11" s="114">
        <v>200.9</v>
      </c>
      <c r="E11" s="114">
        <f>C11+D11</f>
        <v>200.9</v>
      </c>
      <c r="F11" s="17">
        <v>5</v>
      </c>
      <c r="G11" s="114">
        <f t="shared" si="0"/>
        <v>205.9</v>
      </c>
    </row>
    <row r="12" spans="2:7" ht="12.75">
      <c r="B12" s="98" t="s">
        <v>271</v>
      </c>
      <c r="C12" s="121"/>
      <c r="D12" s="114"/>
      <c r="E12" s="114"/>
      <c r="F12" s="17">
        <v>5</v>
      </c>
      <c r="G12" s="114">
        <f t="shared" si="0"/>
        <v>5</v>
      </c>
    </row>
    <row r="13" spans="2:7" ht="12.75">
      <c r="B13" s="98" t="s">
        <v>348</v>
      </c>
      <c r="C13" s="121"/>
      <c r="D13" s="114">
        <v>298.5</v>
      </c>
      <c r="E13" s="150">
        <f>C13+D13</f>
        <v>298.5</v>
      </c>
      <c r="F13" s="101">
        <v>-223.5</v>
      </c>
      <c r="G13" s="150">
        <f t="shared" si="0"/>
        <v>75</v>
      </c>
    </row>
    <row r="14" spans="2:7" ht="12.75">
      <c r="B14" s="98" t="s">
        <v>272</v>
      </c>
      <c r="C14" s="121"/>
      <c r="D14" s="114"/>
      <c r="E14" s="114"/>
      <c r="F14" s="17">
        <v>287.9</v>
      </c>
      <c r="G14" s="114">
        <f t="shared" si="0"/>
        <v>287.9</v>
      </c>
    </row>
    <row r="15" spans="2:7" ht="12.75">
      <c r="B15" s="98" t="s">
        <v>273</v>
      </c>
      <c r="C15" s="121"/>
      <c r="D15" s="114"/>
      <c r="E15" s="114"/>
      <c r="F15" s="17">
        <v>5</v>
      </c>
      <c r="G15" s="114">
        <f t="shared" si="0"/>
        <v>5</v>
      </c>
    </row>
    <row r="16" spans="2:7" s="21" customFormat="1" ht="12.75">
      <c r="B16" s="95" t="s">
        <v>349</v>
      </c>
      <c r="C16" s="96" t="e">
        <f>#REF!</f>
        <v>#REF!</v>
      </c>
      <c r="D16" s="113" t="e">
        <f>D9+D11+#REF!+D13</f>
        <v>#REF!</v>
      </c>
      <c r="E16" s="113" t="e">
        <f>C16+D16</f>
        <v>#REF!</v>
      </c>
      <c r="F16" s="95" t="e">
        <f>F9+F10+F11+F12+F13+F14+F15+#REF!</f>
        <v>#REF!</v>
      </c>
      <c r="G16" s="113">
        <f>G9+G10+G11+G12+G13+G14+G15</f>
        <v>648.8</v>
      </c>
    </row>
    <row r="18" ht="12.75">
      <c r="C18" s="24"/>
    </row>
    <row r="19" ht="12.75">
      <c r="C19" s="97"/>
    </row>
  </sheetData>
  <sheetProtection/>
  <mergeCells count="2">
    <mergeCell ref="B7:C7"/>
    <mergeCell ref="B6:G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2"/>
  <dimension ref="B1:C19"/>
  <sheetViews>
    <sheetView workbookViewId="0" topLeftCell="A1">
      <selection activeCell="H32" sqref="H32"/>
    </sheetView>
  </sheetViews>
  <sheetFormatPr defaultColWidth="9.00390625" defaultRowHeight="12.75"/>
  <cols>
    <col min="1" max="1" width="6.75390625" style="1" customWidth="1"/>
    <col min="2" max="2" width="61.875" style="1" customWidth="1"/>
    <col min="3" max="3" width="16.875" style="1" customWidth="1"/>
    <col min="4" max="16384" width="9.125" style="1" customWidth="1"/>
  </cols>
  <sheetData>
    <row r="1" spans="2:3" ht="12.75">
      <c r="B1" s="100"/>
      <c r="C1" s="100" t="s">
        <v>550</v>
      </c>
    </row>
    <row r="2" spans="2:3" ht="12.75">
      <c r="B2" s="111"/>
      <c r="C2" s="111" t="s">
        <v>551</v>
      </c>
    </row>
    <row r="3" spans="2:3" ht="12.75">
      <c r="B3" s="111"/>
      <c r="C3" s="111" t="s">
        <v>552</v>
      </c>
    </row>
    <row r="4" spans="2:3" ht="12.75">
      <c r="B4" s="111"/>
      <c r="C4" s="111" t="s">
        <v>473</v>
      </c>
    </row>
    <row r="5" ht="12.75" hidden="1">
      <c r="B5" s="111"/>
    </row>
    <row r="6" ht="12.75" hidden="1">
      <c r="B6" s="111"/>
    </row>
    <row r="7" ht="12.75" hidden="1">
      <c r="B7" s="111"/>
    </row>
    <row r="8" ht="12.75" hidden="1">
      <c r="B8" s="111"/>
    </row>
    <row r="9" ht="12.75" hidden="1">
      <c r="B9" s="111"/>
    </row>
    <row r="10" ht="12.75">
      <c r="B10" s="111"/>
    </row>
    <row r="11" ht="12.75">
      <c r="B11" s="111"/>
    </row>
    <row r="12" spans="2:3" ht="12.75">
      <c r="B12" s="294" t="s">
        <v>557</v>
      </c>
      <c r="C12" s="294"/>
    </row>
    <row r="13" spans="2:3" ht="12.75">
      <c r="B13" s="294" t="s">
        <v>553</v>
      </c>
      <c r="C13" s="294"/>
    </row>
    <row r="14" spans="2:3" ht="12.75">
      <c r="B14" s="294" t="s">
        <v>554</v>
      </c>
      <c r="C14" s="294"/>
    </row>
    <row r="15" spans="2:3" ht="12.75">
      <c r="B15" s="294" t="s">
        <v>555</v>
      </c>
      <c r="C15" s="294"/>
    </row>
    <row r="16" spans="2:3" ht="12.75">
      <c r="B16" s="305"/>
      <c r="C16" s="305"/>
    </row>
    <row r="17" spans="2:3" ht="27.75" customHeight="1">
      <c r="B17" s="6" t="s">
        <v>172</v>
      </c>
      <c r="C17" s="6" t="s">
        <v>409</v>
      </c>
    </row>
    <row r="18" spans="2:3" ht="12.75">
      <c r="B18" s="101" t="s">
        <v>556</v>
      </c>
      <c r="C18" s="196">
        <v>500</v>
      </c>
    </row>
    <row r="19" spans="2:3" s="21" customFormat="1" ht="12.75">
      <c r="B19" s="95" t="s">
        <v>349</v>
      </c>
      <c r="C19" s="96">
        <f>C18</f>
        <v>500</v>
      </c>
    </row>
  </sheetData>
  <mergeCells count="5">
    <mergeCell ref="B16:C16"/>
    <mergeCell ref="B14:C14"/>
    <mergeCell ref="B12:C12"/>
    <mergeCell ref="B13:C13"/>
    <mergeCell ref="B15:C15"/>
  </mergeCells>
  <printOptions/>
  <pageMargins left="0.75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2014-11-18T13:04:53Z</cp:lastPrinted>
  <dcterms:created xsi:type="dcterms:W3CDTF">2005-12-07T07:18:17Z</dcterms:created>
  <dcterms:modified xsi:type="dcterms:W3CDTF">2014-11-18T13:55:56Z</dcterms:modified>
  <cp:category/>
  <cp:version/>
  <cp:contentType/>
  <cp:contentStatus/>
</cp:coreProperties>
</file>